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hidePivotFieldList="1"/>
  <mc:AlternateContent xmlns:mc="http://schemas.openxmlformats.org/markup-compatibility/2006">
    <mc:Choice Requires="x15">
      <x15ac:absPath xmlns:x15ac="http://schemas.microsoft.com/office/spreadsheetml/2010/11/ac" url="S:\GFO\2015-2017 Biennium\15-17 Biennial Budget\Rates and Assessments\030 Attorney General\AGCAP\"/>
    </mc:Choice>
  </mc:AlternateContent>
  <xr:revisionPtr revIDLastSave="0" documentId="8_{C10FEBAD-DF0D-440D-9C20-2CE5D5457134}" xr6:coauthVersionLast="41" xr6:coauthVersionMax="41" xr10:uidLastSave="{00000000-0000-0000-0000-000000000000}"/>
  <bookViews>
    <workbookView xWindow="25080" yWindow="-120" windowWidth="25440" windowHeight="15390" xr2:uid="{00000000-000D-0000-FFFF-FFFF00000000}"/>
  </bookViews>
  <sheets>
    <sheet name="Cover" sheetId="2" r:id="rId1"/>
    <sheet name="TOC" sheetId="3" r:id="rId2"/>
    <sheet name="1. Divider" sheetId="4" r:id="rId3"/>
    <sheet name="Narrative" sheetId="5" r:id="rId4"/>
    <sheet name="2. Divider" sheetId="6" r:id="rId5"/>
    <sheet name="CAP" sheetId="13" r:id="rId6"/>
    <sheet name="3. Divider" sheetId="7" r:id="rId7"/>
    <sheet name="Fixed Costs By Account" sheetId="8" r:id="rId8"/>
    <sheet name="4. Divider" sheetId="9" r:id="rId9"/>
    <sheet name="Fixed Costs By Division" sheetId="10" r:id="rId10"/>
    <sheet name="End" sheetId="11" r:id="rId11"/>
  </sheets>
  <definedNames>
    <definedName name="_xlnm.Print_Area" localSheetId="2">'1. Divider'!$A$1:$M$12</definedName>
    <definedName name="_xlnm.Print_Area" localSheetId="4">'2. Divider'!$A$1:$M$12</definedName>
    <definedName name="_xlnm.Print_Area" localSheetId="6">'3. Divider'!$A$1:$M$12</definedName>
    <definedName name="_xlnm.Print_Area" localSheetId="8">'4. Divider'!$A$1:$M$12</definedName>
    <definedName name="_xlnm.Print_Area" localSheetId="5">CAP!$A$1:$L$848</definedName>
    <definedName name="_xlnm.Print_Area" localSheetId="10">End!$A$1:$M$12</definedName>
    <definedName name="_xlnm.Print_Area" localSheetId="7">'Fixed Costs By Account'!$A$4:$J$212</definedName>
    <definedName name="_xlnm.Print_Area" localSheetId="9">'Fixed Costs By Division'!$A$1:$I$307</definedName>
    <definedName name="_xlnm.Print_Area" localSheetId="3">Narrative!$A$1:$M$15</definedName>
    <definedName name="_xlnm.Print_Area" localSheetId="1">TOC!$A$1:$M$19</definedName>
    <definedName name="_xlnm.Print_Titles" localSheetId="7">'Fixed Costs By Account'!$4:$9</definedName>
    <definedName name="_xlnm.Print_Titles" localSheetId="9">'Fixed Costs By Division'!$1:$6</definedName>
  </definedNames>
  <calcPr calcId="191029"/>
  <pivotCaches>
    <pivotCache cacheId="0" r:id="rId12"/>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8" i="8" l="1"/>
  <c r="L34" i="13"/>
  <c r="L33" i="13"/>
  <c r="L32" i="13"/>
  <c r="L31" i="13"/>
  <c r="L30" i="13"/>
  <c r="L28" i="13"/>
  <c r="L27" i="13"/>
  <c r="L26" i="13"/>
  <c r="L25" i="13"/>
  <c r="L24" i="13"/>
  <c r="L22" i="13"/>
  <c r="L21" i="13"/>
  <c r="L20" i="13"/>
  <c r="L19" i="13"/>
  <c r="L18" i="13"/>
  <c r="L16" i="13"/>
  <c r="L15" i="13"/>
  <c r="L14" i="13"/>
  <c r="L13" i="13"/>
  <c r="L12" i="13"/>
  <c r="L11" i="13"/>
  <c r="L10" i="13"/>
  <c r="L9" i="13"/>
  <c r="L7" i="13"/>
  <c r="L5" i="13"/>
  <c r="I212" i="8" l="1"/>
  <c r="H212" i="8"/>
  <c r="G212" i="8"/>
  <c r="F212" i="8"/>
  <c r="E212" i="8"/>
  <c r="D212" i="8"/>
  <c r="J211" i="8"/>
  <c r="J210" i="8"/>
  <c r="J209" i="8"/>
  <c r="J208" i="8"/>
  <c r="J207" i="8"/>
  <c r="J206" i="8"/>
  <c r="J205" i="8"/>
  <c r="J204" i="8"/>
  <c r="J203" i="8"/>
  <c r="J202" i="8"/>
  <c r="J201" i="8"/>
  <c r="J200" i="8"/>
  <c r="J199" i="8"/>
  <c r="J198" i="8"/>
  <c r="J197" i="8"/>
  <c r="J196" i="8"/>
  <c r="J195" i="8"/>
  <c r="J194" i="8"/>
  <c r="J193" i="8"/>
  <c r="J192" i="8"/>
  <c r="J191" i="8"/>
  <c r="J190" i="8"/>
  <c r="J189" i="8"/>
  <c r="J188" i="8"/>
  <c r="J187" i="8"/>
  <c r="J186" i="8"/>
  <c r="J185" i="8"/>
  <c r="J184" i="8"/>
  <c r="J183" i="8"/>
  <c r="J182" i="8"/>
  <c r="J181" i="8"/>
  <c r="J180" i="8"/>
  <c r="J179" i="8"/>
  <c r="J178" i="8"/>
  <c r="J177" i="8"/>
  <c r="J176" i="8"/>
  <c r="J175" i="8"/>
  <c r="J174" i="8"/>
  <c r="J173" i="8"/>
  <c r="J172"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111" i="8"/>
  <c r="J110" i="8"/>
  <c r="J109" i="8"/>
  <c r="J108" i="8"/>
  <c r="J107" i="8"/>
  <c r="J106" i="8"/>
  <c r="J105" i="8"/>
  <c r="J104" i="8"/>
  <c r="J103"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72" i="8"/>
  <c r="J71" i="8"/>
  <c r="J70" i="8"/>
  <c r="J69" i="8"/>
  <c r="J68" i="8"/>
  <c r="J67" i="8"/>
  <c r="J66" i="8"/>
  <c r="J65" i="8"/>
  <c r="J64" i="8"/>
  <c r="J63" i="8"/>
  <c r="J62" i="8"/>
  <c r="J61" i="8"/>
  <c r="J60" i="8"/>
  <c r="J59" i="8"/>
  <c r="J58" i="8"/>
  <c r="J57" i="8"/>
  <c r="J56" i="8"/>
  <c r="J55" i="8"/>
  <c r="J54" i="8"/>
  <c r="J53" i="8"/>
  <c r="J52" i="8"/>
  <c r="J51" i="8"/>
  <c r="J50" i="8"/>
  <c r="J49" i="8"/>
  <c r="J47" i="8"/>
  <c r="J46" i="8"/>
  <c r="J45" i="8"/>
  <c r="J44" i="8"/>
  <c r="J43" i="8"/>
  <c r="J42" i="8"/>
  <c r="J41" i="8"/>
  <c r="J40" i="8"/>
  <c r="J39" i="8"/>
  <c r="J38" i="8"/>
  <c r="J37" i="8"/>
  <c r="J36" i="8"/>
  <c r="J35" i="8"/>
  <c r="J34" i="8"/>
  <c r="J33" i="8"/>
  <c r="J32" i="8"/>
  <c r="J31" i="8"/>
  <c r="J30" i="8"/>
  <c r="J29" i="8"/>
  <c r="J28" i="8"/>
  <c r="J27" i="8"/>
  <c r="J26" i="8"/>
  <c r="J25" i="8"/>
  <c r="J24" i="8"/>
  <c r="J23" i="8"/>
  <c r="J22" i="8"/>
  <c r="J21" i="8"/>
  <c r="J20" i="8"/>
  <c r="J19" i="8"/>
  <c r="J18" i="8"/>
  <c r="J17" i="8"/>
  <c r="J16" i="8"/>
  <c r="J15" i="8"/>
  <c r="J14" i="8"/>
  <c r="J13" i="8"/>
  <c r="J12" i="8"/>
  <c r="J11" i="8"/>
  <c r="J10" i="8"/>
  <c r="J212" i="8" l="1"/>
</calcChain>
</file>

<file path=xl/sharedStrings.xml><?xml version="1.0" encoding="utf-8"?>
<sst xmlns="http://schemas.openxmlformats.org/spreadsheetml/2006/main" count="1663" uniqueCount="468">
  <si>
    <t>Table of Contents</t>
  </si>
  <si>
    <t>Schedule Description</t>
  </si>
  <si>
    <t>Allocation Basis Units</t>
  </si>
  <si>
    <t>Allocation Basis Source</t>
  </si>
  <si>
    <t>Page #</t>
  </si>
  <si>
    <t>Summary Schedule</t>
  </si>
  <si>
    <t>1030 ATTORNEY GENERAL</t>
  </si>
  <si>
    <t>Department Costs</t>
  </si>
  <si>
    <t>Incoming Costs</t>
  </si>
  <si>
    <t>Attorney General Admin</t>
  </si>
  <si>
    <t>FY17 budget salaries by budget unit and program</t>
  </si>
  <si>
    <t>Obligation reports and personnel rosters</t>
  </si>
  <si>
    <t>Agency Legal Services</t>
  </si>
  <si>
    <t>Direct 100% Allocation to 1030 Agency Legal Services</t>
  </si>
  <si>
    <t>n/a - Direct</t>
  </si>
  <si>
    <t>Investigations Admin</t>
  </si>
  <si>
    <t>Direct 100% Allocation to 1030 Investigations Admin</t>
  </si>
  <si>
    <t>NDOT Claims Adjustors</t>
  </si>
  <si>
    <t>Direct 100% Allocation to 1030 NDOT Claims Adjustors</t>
  </si>
  <si>
    <t>Allocation Summary</t>
  </si>
  <si>
    <t>1030 AGENCY LEGAL SERVICES</t>
  </si>
  <si>
    <t>FY14 attorney hours by client</t>
  </si>
  <si>
    <t>Time reporting and accounting system</t>
  </si>
  <si>
    <t>1030 INVESTIGATIONS ADMIN</t>
  </si>
  <si>
    <t>FY17 budget number of investigators by budget unit</t>
  </si>
  <si>
    <t>Personnel roster</t>
  </si>
  <si>
    <t>1030 NDOT CLAIMS ADJUSTORS</t>
  </si>
  <si>
    <t>100% to the Nevada Department of Transportation</t>
  </si>
  <si>
    <t>n/a - Direct (sole function of the employees)</t>
  </si>
  <si>
    <t>Department</t>
  </si>
  <si>
    <t>1030 AG INVESTIGATORS</t>
  </si>
  <si>
    <t>1030 CHIEF LEGAL OFFICER</t>
  </si>
  <si>
    <t>1030 OTHER NON-ALLOC ACTIVITY</t>
  </si>
  <si>
    <t>1002 AG EXTRADITION COORD</t>
  </si>
  <si>
    <t>1031 AG SPECIAL FUND</t>
  </si>
  <si>
    <t>1033 AG WORKERS COMP FRAUD</t>
  </si>
  <si>
    <t>1036 AG CRIME PREVENT</t>
  </si>
  <si>
    <t>1037 AG MEDICAID FRAUD</t>
  </si>
  <si>
    <t>1038 AG CONSUMER ADVOCATE</t>
  </si>
  <si>
    <t>1041 PROS ATTORNEY</t>
  </si>
  <si>
    <t>Total Current Allocations</t>
  </si>
  <si>
    <t>1042 AG VICTIMS DOM VIOL</t>
  </si>
  <si>
    <t>1348 AG TORT CLAIMS</t>
  </si>
  <si>
    <t>1045 NATIONAL MORTGAGE SETTLE</t>
  </si>
  <si>
    <t>1000 GOVERNOR</t>
  </si>
  <si>
    <t>1003 CONS HEALTH</t>
  </si>
  <si>
    <t>1005 AGENCY FOR NUCLEAR</t>
  </si>
  <si>
    <t>1013 ATTNY INJRD WRKRS</t>
  </si>
  <si>
    <t>1015 ADM HEARINGS &amp; APPEALS</t>
  </si>
  <si>
    <t>1017 ADM DEFERRED COMP</t>
  </si>
  <si>
    <t>1020 LT GOVERNOR</t>
  </si>
  <si>
    <t>1050 SEC'Y STATE</t>
  </si>
  <si>
    <t>1052 PUBLIC RECORDS</t>
  </si>
  <si>
    <t>1080 TREASURY</t>
  </si>
  <si>
    <t>1081 TREASURER HIGHER ED TUIT</t>
  </si>
  <si>
    <t>1088 MILLENNIUM SCHOLARSHP</t>
  </si>
  <si>
    <t>1130 CONTROLLER</t>
  </si>
  <si>
    <t>1338 PUBLIC EMP BENEFIT</t>
  </si>
  <si>
    <t>1340 ADM BUDGET AND PLANNING DIV</t>
  </si>
  <si>
    <t>1342 ADM INTERNAL AUDIT</t>
  </si>
  <si>
    <t>1343 ETHICS COMM</t>
  </si>
  <si>
    <t>1349 ADM BLDG &amp; GRDS</t>
  </si>
  <si>
    <t>1352 RISK MANAGEMENT</t>
  </si>
  <si>
    <t>1354 MOTOR POOL</t>
  </si>
  <si>
    <t>1358 PURCHASING</t>
  </si>
  <si>
    <t>1363 PERSONNEL</t>
  </si>
  <si>
    <t>1371 ADM ADMIN SUPPORT</t>
  </si>
  <si>
    <t>1373 DOIT ADMIN</t>
  </si>
  <si>
    <t>1374 EMPL MNGMENT RELATIONS</t>
  </si>
  <si>
    <t>1483 ADMIN OFFICE OF THE COURTS</t>
  </si>
  <si>
    <t>1494 SUPREME COURT</t>
  </si>
  <si>
    <t>1522 TOURISM</t>
  </si>
  <si>
    <t>1526 ECON DEV COMM</t>
  </si>
  <si>
    <t>1530 NV MAG</t>
  </si>
  <si>
    <t>1560 ADMIN PUBLIC WORK</t>
  </si>
  <si>
    <t>1562 PUBLIC WORKS INSPEC</t>
  </si>
  <si>
    <t>2361 TAXATION</t>
  </si>
  <si>
    <t>2560 VETERANS AFFAIRS</t>
  </si>
  <si>
    <t>2580 DETR EQUAL RIGHTS</t>
  </si>
  <si>
    <t>2600 DHR INDIAN AFFAIRS</t>
  </si>
  <si>
    <t>2615 COMM ON EDUC EXCELLENT</t>
  </si>
  <si>
    <t>2631 LEGISLATIVE COUNSEL</t>
  </si>
  <si>
    <t>2666 POST SEC ED</t>
  </si>
  <si>
    <t>2673 DEPT OF EDUCATION</t>
  </si>
  <si>
    <t>2711 STATE PUBLIC CHARTER AUT</t>
  </si>
  <si>
    <t>2720 NDE ED SUPPORT SVCS</t>
  </si>
  <si>
    <t>2892 CULTURAL AFF ADM</t>
  </si>
  <si>
    <t>2941 DCA MUSEUM &amp; HIST ADMIN</t>
  </si>
  <si>
    <t>2979 NV ARTS COUNCIL</t>
  </si>
  <si>
    <t>2980 UNIV OF NEVADA, RENO</t>
  </si>
  <si>
    <t>2987 UNLV</t>
  </si>
  <si>
    <t>2995 WICHE</t>
  </si>
  <si>
    <t>3012 WESTERN NEV COMM COLL</t>
  </si>
  <si>
    <t>3018 TRUCKEE MEADOWS CC</t>
  </si>
  <si>
    <t>3101 HR RADIOLOGICAL HEALTH</t>
  </si>
  <si>
    <t>3140 AGING SERVICES DIV</t>
  </si>
  <si>
    <t>3143 HHS UNITY</t>
  </si>
  <si>
    <t>3145 DIV OF CHILD &amp; FAMILY SVC</t>
  </si>
  <si>
    <t>3146 HR SENIOR SVCS PROGRAM</t>
  </si>
  <si>
    <t>3149 HHS CHILD CARE SERV</t>
  </si>
  <si>
    <t>3150 DEPT HUMAN RES ADMIN</t>
  </si>
  <si>
    <t>3151 AGING SERVICES DIVISION</t>
  </si>
  <si>
    <t>3153 CANCER</t>
  </si>
  <si>
    <t>3156 GOVS COUNCIL ON REHAB</t>
  </si>
  <si>
    <t>3158 MHMR DEV SERV</t>
  </si>
  <si>
    <t>3161 S NEV ADULT MH SVCS</t>
  </si>
  <si>
    <t>3162 N NEV ADULT MN SVCS</t>
  </si>
  <si>
    <t>3167 RURAL REGIONAL CENTER</t>
  </si>
  <si>
    <t>3168 MH &amp; DEVELOPMENTAL</t>
  </si>
  <si>
    <t>3169 SUBSTANCE ABUSE &amp; PREV</t>
  </si>
  <si>
    <t>3170 BUREAU OF ALCOHOL &amp; DRUG</t>
  </si>
  <si>
    <t>3173 DCNR - DEP ENV PROTECTION ADMIN</t>
  </si>
  <si>
    <t>3185 BUR AIR POLLUTION</t>
  </si>
  <si>
    <t>3186 BUR OF WATER POLL CNTRL</t>
  </si>
  <si>
    <t>3187 BUR OF WASTE MGMT</t>
  </si>
  <si>
    <t>3188 MINING REGULATION/RECL</t>
  </si>
  <si>
    <t>3190 BUR HEALTH PLANNING</t>
  </si>
  <si>
    <t>3193 BUR OF WATER QUALITY</t>
  </si>
  <si>
    <t>3194 BUREAU OF HEALTH PROT</t>
  </si>
  <si>
    <t>3197 BUREAU OF SAFE DRINKING</t>
  </si>
  <si>
    <t>3208 BUR OF EARLY INTERVENT</t>
  </si>
  <si>
    <t>3213 HR IMMUNIZATION</t>
  </si>
  <si>
    <t>3214 HR WIC FOOD SUPPLEMENT</t>
  </si>
  <si>
    <t>3215 HR STD CONTROL</t>
  </si>
  <si>
    <t>3216 BUR OF LICENSURE &amp; CERT</t>
  </si>
  <si>
    <t>3218 PH PREPAREDNESS PRG</t>
  </si>
  <si>
    <t>3220 HR HEALTH COMM DISEASE</t>
  </si>
  <si>
    <t>3222 BUR OF FAMILY HEALTH SVCS</t>
  </si>
  <si>
    <t>3223 BUR HEALTH PLANNING</t>
  </si>
  <si>
    <t>3224 BUR OF COMM HEALTH</t>
  </si>
  <si>
    <t>3228 WD WELFARE ADMIN</t>
  </si>
  <si>
    <t>3225 HR EMER MED SVCS</t>
  </si>
  <si>
    <t>3238 WD CHLD SUPPORT ENF</t>
  </si>
  <si>
    <t>3253 DETR BLIND BUS ENTERPSE</t>
  </si>
  <si>
    <t>3254 DETR REHAB BLIND SERV</t>
  </si>
  <si>
    <t>3263 YOUTH CORR SERV</t>
  </si>
  <si>
    <t>3268 DETR REHAB ADMIN</t>
  </si>
  <si>
    <t>3272 DETR ADMIN</t>
  </si>
  <si>
    <t>3276 HR STATE &amp; COMM COLLAB</t>
  </si>
  <si>
    <t>3279 DESERT REGIONAL CENTER</t>
  </si>
  <si>
    <t>3280 SIERRA REGIONAL CENTER</t>
  </si>
  <si>
    <t>3645 LAKES CROSSING CENTER</t>
  </si>
  <si>
    <t>3646 HHS + OTHER</t>
  </si>
  <si>
    <t>3648 RURAL CLINICS</t>
  </si>
  <si>
    <t>3650 MILITARY</t>
  </si>
  <si>
    <t>3653 NATIONAL GUARD</t>
  </si>
  <si>
    <t>3673 DPS, EMERGENCY MGMT DIV</t>
  </si>
  <si>
    <t>3675 HOMELAND SECURITY</t>
  </si>
  <si>
    <t>3708 OFFENDERS STORE FUND</t>
  </si>
  <si>
    <t>3710 DOC ADMIN</t>
  </si>
  <si>
    <t>3719 SILVER STATE INDUSTRIES</t>
  </si>
  <si>
    <t>3727 PRISON DAIRY</t>
  </si>
  <si>
    <t>3740 DPS PAROLE &amp; PROB</t>
  </si>
  <si>
    <t>3743 DPS INVESTIGATIONS</t>
  </si>
  <si>
    <t>3744 DPS NARCOTICS CONTROL</t>
  </si>
  <si>
    <t>3763 INMATE WELFARE ACCOUNT</t>
  </si>
  <si>
    <t>3772 POLICE CORPS PROGRAM</t>
  </si>
  <si>
    <t>3774 POST</t>
  </si>
  <si>
    <t>3775 DPS TRAINING DIV</t>
  </si>
  <si>
    <t>3800 DPS PAROLE BRD</t>
  </si>
  <si>
    <t>3811 CONSUMER AFFAIRS DIVISION</t>
  </si>
  <si>
    <t>3813 INSURANCE DIVISION</t>
  </si>
  <si>
    <t>3814 B&amp;I MANFTD HSNG</t>
  </si>
  <si>
    <t>3815 TR UNCLAIM PROP</t>
  </si>
  <si>
    <t>3816 DPS FIRE MARSHAL</t>
  </si>
  <si>
    <t>3817 B&amp;I INSURANCE EXAM</t>
  </si>
  <si>
    <t>3818 B&amp;I CAPTIVE INSURERS</t>
  </si>
  <si>
    <t>3820 B&amp;I RED COOPERATIVES</t>
  </si>
  <si>
    <t>3823 RED REAL ESTATE DIV</t>
  </si>
  <si>
    <t>3824 B&amp;I INS ED &amp; RESEARCH</t>
  </si>
  <si>
    <t>3828 B&amp;I NATL ASSOC INS COMM</t>
  </si>
  <si>
    <t>3833 B&amp;I INS COST STABILIZAITON</t>
  </si>
  <si>
    <t>3835 BOARD OF FINANCE</t>
  </si>
  <si>
    <t>3841 B&amp;I HOUSING DIV</t>
  </si>
  <si>
    <t>3900 LABOR COMM</t>
  </si>
  <si>
    <t>3910 B&amp;I MORTGAGE LENDING</t>
  </si>
  <si>
    <t>3920 PUBLIC UTILITIES COMM</t>
  </si>
  <si>
    <t>3922 B&amp;I TRANSPORTATION SERV</t>
  </si>
  <si>
    <t>3952 B&amp;I ATHLETIC COMM</t>
  </si>
  <si>
    <t>4061 GAMING CONTROL BD</t>
  </si>
  <si>
    <t>4067 NV GAMING COMM</t>
  </si>
  <si>
    <t>4101 NV NATURAL HERITAGE</t>
  </si>
  <si>
    <t>4130 TAXI AUTHORITY</t>
  </si>
  <si>
    <t>4149 ENVIRONMENTAL COMM</t>
  </si>
  <si>
    <t>4150 DCNR CONS NAT RES ADMIN</t>
  </si>
  <si>
    <t>4151 DCNR CONSERVATION DIST</t>
  </si>
  <si>
    <t>4156 COMM PRESVTN WILD HORSES</t>
  </si>
  <si>
    <t>4162 DCNR PARKS DIV</t>
  </si>
  <si>
    <t>4166 NEVADA TAHOE REG PLAN</t>
  </si>
  <si>
    <t>4171 DCNR WATER RES DIV</t>
  </si>
  <si>
    <t>4173 DCNR STATE LANDS</t>
  </si>
  <si>
    <t>4195 DCNR FORESTRY DIV</t>
  </si>
  <si>
    <t>4196 FOREST FIRE SUPPRESS</t>
  </si>
  <si>
    <t>4204 DCNR TAHOE REG PLANNING</t>
  </si>
  <si>
    <t>4205 HISTORIC PRESERVATION</t>
  </si>
  <si>
    <t>4219 COMM ON MINERAL RESOURCES</t>
  </si>
  <si>
    <t>4227 FORESTRY INTER-GOVT</t>
  </si>
  <si>
    <t>4235 FORESTRY NURSERIES</t>
  </si>
  <si>
    <t>4452 WILDLIFE DEPT</t>
  </si>
  <si>
    <t>4460 WILDLIFE DEPT</t>
  </si>
  <si>
    <t>4470 B&amp;I DAIRY COMM</t>
  </si>
  <si>
    <t>4490 COLORADO RIVER COMM</t>
  </si>
  <si>
    <t>4491 AGR BEEF COUNCIL</t>
  </si>
  <si>
    <t>4547 MARIJUANA HEALTH</t>
  </si>
  <si>
    <t>4554 AGRI, ADMIN</t>
  </si>
  <si>
    <t>4555 RANGELAND RES COMM</t>
  </si>
  <si>
    <t>4660 TRANSPORTATION</t>
  </si>
  <si>
    <t>4680 B&amp;I INDUSTRIAL RELATIONS</t>
  </si>
  <si>
    <t>4681 DEPT OF BUS &amp; INDUSTRY</t>
  </si>
  <si>
    <t>4684 B&amp;I SELF INSURED-WC</t>
  </si>
  <si>
    <t>4687 OFC OF TRAFFIC SAFETY</t>
  </si>
  <si>
    <t>4688 HIGHWAY SFTY PLAN</t>
  </si>
  <si>
    <t>4689 BICYCLE SAFETY</t>
  </si>
  <si>
    <t>4691 MOTORCYCLE SAFETY</t>
  </si>
  <si>
    <t>4706 PUBLIC SAFETY DIR</t>
  </si>
  <si>
    <t>4709 CRIMINAL HISTORY REPOS</t>
  </si>
  <si>
    <t>4713 DPS HIGHWAY PATROL</t>
  </si>
  <si>
    <t>4721 DPS HWY SAF GRANTS</t>
  </si>
  <si>
    <t>4727 DPS CAPITOL POLICE</t>
  </si>
  <si>
    <t>4729 EMERGENCY RESPONSE</t>
  </si>
  <si>
    <t>4736 DPS JUSTICE GRANT</t>
  </si>
  <si>
    <t>4744 DEPT OF MOTOR VEH</t>
  </si>
  <si>
    <t>4770 DETR EMP SEC DIV</t>
  </si>
  <si>
    <t>4821 PUB EMPLY RETIRE SYSTEM</t>
  </si>
  <si>
    <t>4868 ENERGY CONS</t>
  </si>
  <si>
    <t>4888 BD OF EXAMINERS</t>
  </si>
  <si>
    <t>4895 CRIME VICTM</t>
  </si>
  <si>
    <t>4975 RENEAL ENERGY</t>
  </si>
  <si>
    <t>4980 JUNIOR LIVESTOCK SHOW</t>
  </si>
  <si>
    <t>5030 CA HIST PRES COMSTOCK DIST</t>
  </si>
  <si>
    <t>6215 EMPLOYEE MGMNT COMM</t>
  </si>
  <si>
    <t>GENERAL GOVERNMENT</t>
  </si>
  <si>
    <t>2nd Allocation Orphans</t>
  </si>
  <si>
    <t>Total</t>
  </si>
  <si>
    <t>A. Department Costs</t>
  </si>
  <si>
    <t>Dept:1  1030 ATTORNEY GENERAL</t>
  </si>
  <si>
    <t>Description</t>
  </si>
  <si>
    <t>Amount</t>
  </si>
  <si>
    <t>General Admin</t>
  </si>
  <si>
    <t>Investigations</t>
  </si>
  <si>
    <t>Clief Legal Office</t>
  </si>
  <si>
    <t>Other Non-Allocated Activities</t>
  </si>
  <si>
    <t>Personnel Costs</t>
  </si>
  <si>
    <t>Salaries</t>
  </si>
  <si>
    <t>S1</t>
  </si>
  <si>
    <t xml:space="preserve">      Salary % Split</t>
  </si>
  <si>
    <t>Benefits</t>
  </si>
  <si>
    <t>S</t>
  </si>
  <si>
    <t>Subtotal - Personnel Costs</t>
  </si>
  <si>
    <t>Services &amp; Supplies Cost</t>
  </si>
  <si>
    <t>02 OUT OF STATE TRVL</t>
  </si>
  <si>
    <t>03 IN STATE TRAVEL</t>
  </si>
  <si>
    <t>04 OPERATING</t>
  </si>
  <si>
    <t>05 EQUIPMENT</t>
  </si>
  <si>
    <t>11 UNITED BLUE RIBBON PANEL</t>
  </si>
  <si>
    <t>19 CT STIMNT DISB WELLS FARGO</t>
  </si>
  <si>
    <t>20 IDENTIFY THEFT PASSPORTS</t>
  </si>
  <si>
    <t>21 TOBACCO ENFORCEMENT</t>
  </si>
  <si>
    <t>22 TOBACCO RETAILER SETTLE</t>
  </si>
  <si>
    <t>23 CWAG</t>
  </si>
  <si>
    <t>25 NDEP EXPENSES</t>
  </si>
  <si>
    <t>26 INFO SVCS</t>
  </si>
  <si>
    <t>26 INFO SVCS EQUIP/SOFTWARE CAPITAL</t>
  </si>
  <si>
    <t>29 B&amp;I EXPENSES</t>
  </si>
  <si>
    <t>30 TRAINING</t>
  </si>
  <si>
    <t>31 SECRET SERVICE MOU</t>
  </si>
  <si>
    <t>45 BRYNE GRANT EXPENSES</t>
  </si>
  <si>
    <t>81 NHP DISPATCH STATEWIDE</t>
  </si>
  <si>
    <t>83 NDOT NHZ RADIO COST ALLOC</t>
  </si>
  <si>
    <t>86 RESERVE</t>
  </si>
  <si>
    <t>87 PURCHASING ASSESSMENT</t>
  </si>
  <si>
    <t>88 SWCAP</t>
  </si>
  <si>
    <t>*ADJUST*  ROUNDING</t>
  </si>
  <si>
    <t>*ADJUST*  EQUIPMENT DEPRECIATION</t>
  </si>
  <si>
    <t>*ADJUST*  MISC REVENUE (RGL 4254)</t>
  </si>
  <si>
    <t>*ADJUST* REIMB OF EXP (RGL 4354/5)</t>
  </si>
  <si>
    <t>*ADJUST* DIST CT ASSESS FEES (RGL 3766)</t>
  </si>
  <si>
    <t>*ADJUST* RECOVERIES  (RGL 4209)</t>
  </si>
  <si>
    <t>Subtotal - Services &amp; Supplies</t>
  </si>
  <si>
    <t>Department Cost Total</t>
  </si>
  <si>
    <t>Adjustments to Cost</t>
  </si>
  <si>
    <t>Subtotal - Adjustments</t>
  </si>
  <si>
    <t>Total Costs After Adjustments</t>
  </si>
  <si>
    <t>General Admin Distribution</t>
  </si>
  <si>
    <t>Grand Total</t>
  </si>
  <si>
    <t>not allocated</t>
  </si>
  <si>
    <t>B. Incoming Costs - (Default Spread Salary%)</t>
  </si>
  <si>
    <t>No Indirect Costs</t>
  </si>
  <si>
    <t>Page Intentionally Left Blank</t>
  </si>
  <si>
    <t>Attorney General Admin  Allocations</t>
  </si>
  <si>
    <t>Units</t>
  </si>
  <si>
    <t>Allocation Percent</t>
  </si>
  <si>
    <t>First Allocation</t>
  </si>
  <si>
    <t>Direct Billed</t>
  </si>
  <si>
    <t>Department Allocation</t>
  </si>
  <si>
    <t>Second Allocation</t>
  </si>
  <si>
    <t>Subtotal</t>
  </si>
  <si>
    <t>Direct Bills</t>
  </si>
  <si>
    <t>Basis Units: FY17 budget salaries by budget unit and program</t>
  </si>
  <si>
    <t>Source: Obligation reports and personnel rosters</t>
  </si>
  <si>
    <t>Agency Legal Services  Allocations</t>
  </si>
  <si>
    <t>Basis Units: Direct 100% Allocation to 1030 Agency Legal Services</t>
  </si>
  <si>
    <t>Source: n/a - Direct</t>
  </si>
  <si>
    <t>Investigations Admin  Allocations</t>
  </si>
  <si>
    <t>Basis Units: Direct 100% Allocation to 1030 Investigations Admin</t>
  </si>
  <si>
    <t>NDOT Claims Adjustors  Allocations</t>
  </si>
  <si>
    <t>Basis Units: Direct 100% Allocation to 1030 NDOT Claims Adjustors</t>
  </si>
  <si>
    <t>Dept:2  1030 AGENCY LEGAL SERVICES</t>
  </si>
  <si>
    <t>* Indirect Costs Only *</t>
  </si>
  <si>
    <t>B. Incoming Costs - (Default Spread Custom%)</t>
  </si>
  <si>
    <t>First Incoming</t>
  </si>
  <si>
    <t>Second Incoming</t>
  </si>
  <si>
    <t>Subtotal - 1030 ATTORNEY GENERAL</t>
  </si>
  <si>
    <t>Total Incoming</t>
  </si>
  <si>
    <t>C. Total Allocated</t>
  </si>
  <si>
    <t>Basis Units: FY14 attorney hours by client</t>
  </si>
  <si>
    <t>Source: Time reporting and accounting system</t>
  </si>
  <si>
    <t>Dept:3  1030 INVESTIGATIONS ADMIN</t>
  </si>
  <si>
    <t>Basis Units: FY17 budget number of investigators by budget unit</t>
  </si>
  <si>
    <t>Source: Personnel roster</t>
  </si>
  <si>
    <t>Dept:4  1030 NDOT CLAIMS ADJUSTORS</t>
  </si>
  <si>
    <t>Basis Units: 100% to the Nevada Department of Transportation</t>
  </si>
  <si>
    <t>Source: n/a - Direct (sole function of the employees)</t>
  </si>
  <si>
    <t>STATE OF NEVADA</t>
  </si>
  <si>
    <t>OFFICE OF THE ATTORNEY GENERAL</t>
  </si>
  <si>
    <t>FY 2016 BUDGET COST ALLOCATION PLAN</t>
  </si>
  <si>
    <t>Prepared by</t>
  </si>
  <si>
    <t>MGT of America, Inc.</t>
  </si>
  <si>
    <t>TABLE OF CONTENTS</t>
  </si>
  <si>
    <t>1.</t>
  </si>
  <si>
    <t>Narrative</t>
  </si>
  <si>
    <t>2.</t>
  </si>
  <si>
    <t>3.</t>
  </si>
  <si>
    <t>Summary &amp; Fixed Costs By Budget Account</t>
  </si>
  <si>
    <t>4.</t>
  </si>
  <si>
    <t>Summary &amp; Fixed Costs By Budget Division</t>
  </si>
  <si>
    <t>1. NARRATIVE</t>
  </si>
  <si>
    <t>Narrative Description of Cost Plan</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</si>
  <si>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upon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</si>
  <si>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FY 2017 BUDGET COST ALLOCATION PLAN</t>
  </si>
  <si>
    <t>Ended June 30, 2017</t>
  </si>
  <si>
    <t>FY 2017 Budget Cost Allocation Plan (CAP)</t>
  </si>
  <si>
    <t>This cost allocation plan has been prepared for the purpose of projecting the FY 2017 cost of legal services provided by the State of Nevada Office of the Attorney General (OAG). The Plan is based on budgeted OAG costs for the fiscal year ending June 30, 2017 (FY 2017) and includes the carry forward adjustment from the OAG actual FY 2013 Cost Allocation Plan based on actual costs and legal service hours incurred during the year ended June 30, 2014.</t>
  </si>
  <si>
    <t xml:space="preserve">The OAG computes the carry forward adjustment on a three year cycle.  For example, the carry forward adjustment that was applied to the budget year 2009 cost allocation plan was based upon the actual expenditures and allocation statistics that occurred during the fiscal year ended June 30, 2006, compared to the actual allocation (before carry forward) for the budget year 2006.  The computations in this cost allocation plan derive the fixed costs that will be applied to the budget year that will end June 30, 2017. </t>
  </si>
  <si>
    <t>2. FY 2017 BUDGET COST ALLOCATION PLAN</t>
  </si>
  <si>
    <t>3. SUMMARY &amp; CARRY-FORWARD BY BUDGET ACCOUNT</t>
  </si>
  <si>
    <t>SUMMARY &amp; FIXED COSTS BY BUDGET ACCOUNT</t>
  </si>
  <si>
    <t>BUDGET DIVISION</t>
  </si>
  <si>
    <t>MGT Index</t>
  </si>
  <si>
    <t>AGENCY</t>
  </si>
  <si>
    <t>1030 ATTORNEY GENERAL ADMIN</t>
  </si>
  <si>
    <t>GRAND TOTALS</t>
  </si>
  <si>
    <t>4. SUMMARY &amp; CARRY-FORWARD BY BUDGET DIVISION</t>
  </si>
  <si>
    <t>SUMMARY &amp; FIXED COSTS BY BUDGET DIVISION</t>
  </si>
  <si>
    <t>Sum of 1030 ATTORNEY GENERAL ADMIN</t>
  </si>
  <si>
    <t>Sum of 1030 AGENCY LEGAL SERVICES</t>
  </si>
  <si>
    <t>Sum of 1030 INVESTIGATIONS ADMIN</t>
  </si>
  <si>
    <t>Sum of 1030 NDOT CLAIMS ADJUSTORS</t>
  </si>
  <si>
    <t>10 Total</t>
  </si>
  <si>
    <t>11 Total</t>
  </si>
  <si>
    <t>12 Total</t>
  </si>
  <si>
    <t>20 Total</t>
  </si>
  <si>
    <t>30 Total</t>
  </si>
  <si>
    <t>40 Total</t>
  </si>
  <si>
    <t>50 Total</t>
  </si>
  <si>
    <t>52 Total</t>
  </si>
  <si>
    <t>53 Total</t>
  </si>
  <si>
    <t>54 Total</t>
  </si>
  <si>
    <t>60 Total</t>
  </si>
  <si>
    <t>70 Total</t>
  </si>
  <si>
    <t>80 Total</t>
  </si>
  <si>
    <t>81 Total</t>
  </si>
  <si>
    <t>82 Total</t>
  </si>
  <si>
    <t>83 Total</t>
  </si>
  <si>
    <t>84 Total</t>
  </si>
  <si>
    <t>85 Total</t>
  </si>
  <si>
    <t>86 Total</t>
  </si>
  <si>
    <t>89 Total</t>
  </si>
  <si>
    <t>90 Total</t>
  </si>
  <si>
    <t>101 Total</t>
  </si>
  <si>
    <t>102 Total</t>
  </si>
  <si>
    <t>130 Total</t>
  </si>
  <si>
    <t>150 Total</t>
  </si>
  <si>
    <t>170 Total</t>
  </si>
  <si>
    <t>180 Total</t>
  </si>
  <si>
    <t>230 Total</t>
  </si>
  <si>
    <t>240 Total</t>
  </si>
  <si>
    <t>300 Total</t>
  </si>
  <si>
    <t>315 Total</t>
  </si>
  <si>
    <t>330 Total</t>
  </si>
  <si>
    <t>331 Total</t>
  </si>
  <si>
    <t>332 Total</t>
  </si>
  <si>
    <t>333 Total</t>
  </si>
  <si>
    <t>334 Total</t>
  </si>
  <si>
    <t>350 Total</t>
  </si>
  <si>
    <t>360 Total</t>
  </si>
  <si>
    <t>400 Total</t>
  </si>
  <si>
    <t>402 Total</t>
  </si>
  <si>
    <t>403 Total</t>
  </si>
  <si>
    <t>406 Total</t>
  </si>
  <si>
    <t>407 Total</t>
  </si>
  <si>
    <t>409 Total</t>
  </si>
  <si>
    <t>431 Total</t>
  </si>
  <si>
    <t>440 Total</t>
  </si>
  <si>
    <t>480 Total</t>
  </si>
  <si>
    <t>500 Total</t>
  </si>
  <si>
    <t>550 Total</t>
  </si>
  <si>
    <t>580 Total</t>
  </si>
  <si>
    <t>611 Total</t>
  </si>
  <si>
    <t>650 Total</t>
  </si>
  <si>
    <t>651 Total</t>
  </si>
  <si>
    <t>652 Total</t>
  </si>
  <si>
    <t>653 Total</t>
  </si>
  <si>
    <t>654 Total</t>
  </si>
  <si>
    <t>655 Total</t>
  </si>
  <si>
    <t>656 Total</t>
  </si>
  <si>
    <t>657 Total</t>
  </si>
  <si>
    <t>658 Total</t>
  </si>
  <si>
    <t>659 Total</t>
  </si>
  <si>
    <t>660 Total</t>
  </si>
  <si>
    <t>690 Total</t>
  </si>
  <si>
    <t>700 Total</t>
  </si>
  <si>
    <t>701 Total</t>
  </si>
  <si>
    <t>702 Total</t>
  </si>
  <si>
    <t>704 Total</t>
  </si>
  <si>
    <t>705 Total</t>
  </si>
  <si>
    <t>706 Total</t>
  </si>
  <si>
    <t>707 Total</t>
  </si>
  <si>
    <t>708 Total</t>
  </si>
  <si>
    <t>709 Total</t>
  </si>
  <si>
    <t>740 Total</t>
  </si>
  <si>
    <t>741 Total</t>
  </si>
  <si>
    <t>742 Total</t>
  </si>
  <si>
    <t>743 Total</t>
  </si>
  <si>
    <t>744 Total</t>
  </si>
  <si>
    <t>747 Total</t>
  </si>
  <si>
    <t>748 Total</t>
  </si>
  <si>
    <t>749 Total</t>
  </si>
  <si>
    <t>750 Total</t>
  </si>
  <si>
    <t>751 Total</t>
  </si>
  <si>
    <t>752 Total</t>
  </si>
  <si>
    <t>753 Total</t>
  </si>
  <si>
    <t>754 Total</t>
  </si>
  <si>
    <t>755 Total</t>
  </si>
  <si>
    <t>756 Total</t>
  </si>
  <si>
    <t>800 Total</t>
  </si>
  <si>
    <t>810 Total</t>
  </si>
  <si>
    <t>901 Total</t>
  </si>
  <si>
    <t>902 Total</t>
  </si>
  <si>
    <t>908 Total</t>
  </si>
  <si>
    <t>910 Total</t>
  </si>
  <si>
    <t>920 Total</t>
  </si>
  <si>
    <t>930 Total</t>
  </si>
  <si>
    <t>931 Total</t>
  </si>
  <si>
    <t>950 Total</t>
  </si>
  <si>
    <t>999 Total</t>
  </si>
  <si>
    <t>TOTAL FY 2017 BUDGET COSTS</t>
  </si>
  <si>
    <t>FY 2017 FIXED COSTS</t>
  </si>
  <si>
    <t>FY 2017 CARRY FORWARD (FY14 ACTUALS)</t>
  </si>
  <si>
    <t>Sum of TOTAL FY 2017 BUDGET COSTS</t>
  </si>
  <si>
    <t>Sum of FY 2017 CARRY FORWARD (FY14 ACTUALS)</t>
  </si>
  <si>
    <t>Sum of FY 2017 FIXED COSTS</t>
  </si>
  <si>
    <t>THE END</t>
  </si>
  <si>
    <t>Based on G01 Budgeted Costs for the Fiscal Year</t>
  </si>
  <si>
    <t>P</t>
  </si>
  <si>
    <t>Decebmer 24, 2014</t>
  </si>
  <si>
    <t>1400 SILVER STATE HEALTH INS EXCH</t>
  </si>
  <si>
    <t>960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</si>
</sst>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
    <numFmt numFmtId="166" formatCode=".00%"/>
    <numFmt numFmtId="167" formatCode="#0.00%;\(#0.00\)%"/>
    <numFmt numFmtId="168" formatCode="_(* #,##0_);_(* \(#,##0\);_(* &quot;-&quot;??_);_(@_)"/>
  </numFmts>
  <fonts count="15">
    <font>
      <sz val="11"/>
      <name val="Calibri"/>
    </font>
    <font>
      <sz val="8"/>
      <name val="Microsoft Sans Serif"/>
    </font>
    <font>
      <b/>
      <sz val="8"/>
      <name val="Microsoft Sans Serif"/>
    </font>
    <font>
      <i/>
      <sz val="7"/>
      <name val="Microsoft Sans Serif"/>
    </font>
    <font>
      <sz val="8"/>
      <color rgb="FF000000"/>
      <name val="Microsoft Sans Serif"/>
    </font>
    <font>
      <b/>
      <sz val="8"/>
      <color rgb="FF000000"/>
      <name val="Microsoft Sans Serif"/>
    </font>
    <font>
      <sz val="10"/>
      <name val="Arial"/>
      <family val="2"/>
    </font>
    <font>
      <b/>
      <sz val="14"/>
      <name val="Calibri"/>
      <family val="2"/>
      <scheme val="minor"/>
    </font>
    <font>
      <sz val="10"/>
      <name val="Calibri"/>
      <family val="2"/>
      <scheme val="minor"/>
    </font>
    <font>
      <b/>
      <sz val="22"/>
      <name val="Calibri"/>
      <family val="2"/>
      <scheme val="minor"/>
    </font>
    <font>
      <b/>
      <sz val="12"/>
      <name val="Calibri"/>
      <family val="2"/>
      <scheme val="minor"/>
    </font>
    <font>
      <b/>
      <sz val="11"/>
      <name val="Calibri"/>
      <family val="2"/>
      <scheme val="minor"/>
    </font>
    <font>
      <sz val="11"/>
      <name val="Calibri"/>
      <family val="2"/>
    </font>
    <font>
      <sz val="11"/>
      <color rgb="FF0070C0"/>
      <name val="Calibri"/>
      <family val="2"/>
    </font>
    <font>
      <b/>
      <sz val="11"/>
      <name val="Calibri"/>
      <family val="2"/>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bottom style="medium">
        <color indexed="64"/>
      </bottom>
      <diagonal/>
    </border>
    <border>
      <left/>
      <right/>
      <top style="thick">
        <color auto="1"/>
      </top>
      <bottom/>
      <diagonal/>
    </border>
  </borders>
  <cellStyleXfs count="4">
    <xf numFmtId="0" fontId="0" fillId="0" borderId="0"/>
    <xf numFmtId="0" fontId="6" fillId="0" borderId="0"/>
    <xf numFmtId="0" fontId="12" fillId="0" borderId="0"/>
    <xf numFmtId="43" fontId="12" fillId="0" borderId="0" applyFont="0" applyFill="0" applyBorder="0" applyAlignment="0" applyProtection="0"/>
  </cellStyleXfs>
  <cellXfs count="67">
    <xf numFmtId="0" fontId="0" fillId="0" borderId="0" xfId="0"/>
    <xf numFmtId="164" fontId="1" fillId="0" borderId="0" xfId="0" applyNumberFormat="1"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right" vertical="center"/>
    </xf>
    <xf numFmtId="164" fontId="2" fillId="0" borderId="1" xfId="0" applyNumberFormat="1" applyFont="1" applyBorder="1" applyAlignment="1">
      <alignment vertical="center"/>
    </xf>
    <xf numFmtId="49" fontId="2" fillId="0" borderId="0" xfId="0" applyNumberFormat="1" applyFont="1" applyAlignment="1">
      <alignment horizontal="center" vertical="top" wrapText="1"/>
    </xf>
    <xf numFmtId="165" fontId="1" fillId="0" borderId="0" xfId="0" applyNumberFormat="1" applyFont="1" applyAlignment="1">
      <alignment vertical="center"/>
    </xf>
    <xf numFmtId="165" fontId="1" fillId="0" borderId="3" xfId="0" applyNumberFormat="1" applyFont="1" applyBorder="1" applyAlignment="1">
      <alignment vertical="center"/>
    </xf>
    <xf numFmtId="164" fontId="1" fillId="0" borderId="1" xfId="0" applyNumberFormat="1" applyFont="1" applyBorder="1" applyAlignment="1">
      <alignment vertical="center"/>
    </xf>
    <xf numFmtId="164" fontId="1" fillId="0" borderId="2" xfId="0" applyNumberFormat="1" applyFont="1" applyBorder="1" applyAlignment="1">
      <alignment vertical="center"/>
    </xf>
    <xf numFmtId="166" fontId="3" fillId="0" borderId="0" xfId="0" applyNumberFormat="1" applyFont="1" applyAlignment="1">
      <alignment vertical="center"/>
    </xf>
    <xf numFmtId="164" fontId="2" fillId="0" borderId="0" xfId="0" applyNumberFormat="1" applyFont="1" applyAlignment="1">
      <alignment horizontal="right" vertical="center" shrinkToFit="1"/>
    </xf>
    <xf numFmtId="164" fontId="1" fillId="0" borderId="0" xfId="0" applyNumberFormat="1" applyFont="1" applyAlignment="1">
      <alignment vertical="center" shrinkToFit="1"/>
    </xf>
    <xf numFmtId="49" fontId="2" fillId="0" borderId="1" xfId="0" applyNumberFormat="1" applyFont="1" applyBorder="1" applyAlignment="1">
      <alignment horizontal="center" vertical="top" wrapText="1" shrinkToFit="1"/>
    </xf>
    <xf numFmtId="164" fontId="1" fillId="0" borderId="2" xfId="0" applyNumberFormat="1" applyFont="1" applyBorder="1" applyAlignment="1">
      <alignment vertical="center" shrinkToFit="1"/>
    </xf>
    <xf numFmtId="165" fontId="1" fillId="0" borderId="3" xfId="0" applyNumberFormat="1" applyFont="1" applyBorder="1" applyAlignment="1">
      <alignment vertical="center" shrinkToFit="1"/>
    </xf>
    <xf numFmtId="10" fontId="2" fillId="0" borderId="0" xfId="0" applyNumberFormat="1" applyFont="1" applyAlignment="1">
      <alignment horizontal="right" vertical="center"/>
    </xf>
    <xf numFmtId="10" fontId="1" fillId="0" borderId="0" xfId="0" applyNumberFormat="1" applyFont="1" applyAlignment="1">
      <alignment vertical="center"/>
    </xf>
    <xf numFmtId="10" fontId="2" fillId="0" borderId="1" xfId="0" applyNumberFormat="1" applyFont="1" applyBorder="1" applyAlignment="1">
      <alignment horizontal="center" vertical="top" wrapText="1"/>
    </xf>
    <xf numFmtId="10" fontId="1" fillId="0" borderId="2" xfId="0" applyNumberFormat="1" applyFont="1" applyBorder="1" applyAlignment="1">
      <alignment vertical="center"/>
    </xf>
    <xf numFmtId="10" fontId="1" fillId="0" borderId="3" xfId="0" applyNumberFormat="1" applyFont="1" applyBorder="1" applyAlignment="1">
      <alignment vertical="center"/>
    </xf>
    <xf numFmtId="167" fontId="1" fillId="0" borderId="0" xfId="0" applyNumberFormat="1" applyFont="1" applyAlignment="1">
      <alignment vertical="center"/>
    </xf>
    <xf numFmtId="39" fontId="2" fillId="0" borderId="0" xfId="0" applyNumberFormat="1" applyFont="1" applyAlignment="1">
      <alignment horizontal="right" vertical="center" shrinkToFit="1"/>
    </xf>
    <xf numFmtId="39" fontId="1" fillId="0" borderId="0" xfId="0" applyNumberFormat="1" applyFont="1" applyAlignment="1">
      <alignment vertical="center" shrinkToFit="1"/>
    </xf>
    <xf numFmtId="39" fontId="2" fillId="0" borderId="1" xfId="0" applyNumberFormat="1" applyFont="1" applyBorder="1" applyAlignment="1">
      <alignment horizontal="center" vertical="top" wrapText="1" shrinkToFit="1"/>
    </xf>
    <xf numFmtId="39" fontId="1" fillId="0" borderId="2" xfId="0" applyNumberFormat="1" applyFont="1" applyBorder="1" applyAlignment="1">
      <alignment vertical="center" shrinkToFit="1"/>
    </xf>
    <xf numFmtId="39" fontId="1" fillId="0" borderId="3" xfId="0" applyNumberFormat="1" applyFont="1" applyBorder="1" applyAlignment="1">
      <alignment vertical="center" shrinkToFit="1"/>
    </xf>
    <xf numFmtId="164" fontId="4" fillId="0" borderId="0" xfId="0" applyNumberFormat="1" applyFont="1" applyAlignment="1">
      <alignment horizontal="right" vertical="center"/>
    </xf>
    <xf numFmtId="164" fontId="5" fillId="0" borderId="1" xfId="0" applyNumberFormat="1" applyFont="1" applyBorder="1" applyAlignment="1">
      <alignment horizontal="right" vertical="center"/>
    </xf>
    <xf numFmtId="164" fontId="5" fillId="0" borderId="0" xfId="0" applyNumberFormat="1" applyFont="1" applyAlignment="1">
      <alignment horizontal="right" vertical="center"/>
    </xf>
    <xf numFmtId="0" fontId="8" fillId="0" borderId="0" xfId="1" applyFont="1"/>
    <xf numFmtId="0" fontId="7" fillId="0" borderId="0" xfId="1" applyFont="1" applyAlignment="1">
      <alignment horizontal="center"/>
    </xf>
    <xf numFmtId="0" fontId="12" fillId="0" borderId="0" xfId="2" quotePrefix="1" applyFont="1" applyAlignment="1">
      <alignment horizontal="right"/>
    </xf>
    <xf numFmtId="0" fontId="12" fillId="0" borderId="0" xfId="2" applyFont="1"/>
    <xf numFmtId="0" fontId="12" fillId="0" borderId="0" xfId="2"/>
    <xf numFmtId="0" fontId="12" fillId="0" borderId="0" xfId="2" applyAlignment="1">
      <alignment horizontal="right"/>
    </xf>
    <xf numFmtId="0" fontId="12" fillId="0" borderId="0" xfId="2" quotePrefix="1" applyAlignment="1">
      <alignment horizontal="right"/>
    </xf>
    <xf numFmtId="0" fontId="12" fillId="0" borderId="0" xfId="2" applyAlignment="1">
      <alignment horizontal="center"/>
    </xf>
    <xf numFmtId="168" fontId="0" fillId="0" borderId="0" xfId="3" applyNumberFormat="1" applyFont="1"/>
    <xf numFmtId="168" fontId="13" fillId="0" borderId="0" xfId="3" applyNumberFormat="1" applyFont="1"/>
    <xf numFmtId="0" fontId="14" fillId="0" borderId="0" xfId="2" applyFont="1" applyAlignment="1"/>
    <xf numFmtId="168" fontId="14" fillId="0" borderId="0" xfId="3" applyNumberFormat="1" applyFont="1" applyAlignment="1">
      <alignment horizontal="right"/>
    </xf>
    <xf numFmtId="0" fontId="14" fillId="0" borderId="4" xfId="2" applyFont="1" applyBorder="1" applyAlignment="1">
      <alignment horizontal="center" wrapText="1"/>
    </xf>
    <xf numFmtId="0" fontId="14" fillId="0" borderId="4" xfId="2" applyFont="1" applyFill="1" applyBorder="1"/>
    <xf numFmtId="168" fontId="14" fillId="0" borderId="4" xfId="3" applyNumberFormat="1" applyFont="1" applyFill="1" applyBorder="1" applyAlignment="1">
      <alignment horizontal="right" wrapText="1"/>
    </xf>
    <xf numFmtId="168" fontId="14" fillId="0" borderId="4" xfId="3" applyNumberFormat="1" applyFont="1" applyBorder="1" applyAlignment="1">
      <alignment horizontal="right" wrapText="1"/>
    </xf>
    <xf numFmtId="0" fontId="12" fillId="0" borderId="0" xfId="2" applyFill="1" applyAlignment="1">
      <alignment horizontal="center"/>
    </xf>
    <xf numFmtId="0" fontId="14" fillId="0" borderId="5" xfId="2" applyFont="1" applyBorder="1" applyAlignment="1">
      <alignment horizontal="center"/>
    </xf>
    <xf numFmtId="0" fontId="14" fillId="0" borderId="5" xfId="2" applyFont="1" applyBorder="1"/>
    <xf numFmtId="168" fontId="14" fillId="0" borderId="5" xfId="3" applyNumberFormat="1" applyFont="1" applyBorder="1"/>
    <xf numFmtId="0" fontId="0" fillId="0" borderId="0" xfId="0" pivotButton="1"/>
    <xf numFmtId="0" fontId="0" fillId="0" borderId="0" xfId="0" applyAlignment="1">
      <alignment horizontal="right" wrapText="1"/>
    </xf>
    <xf numFmtId="168" fontId="0" fillId="0" borderId="0" xfId="0" applyNumberFormat="1"/>
    <xf numFmtId="168" fontId="0" fillId="0" borderId="0" xfId="0" applyNumberFormat="1" applyAlignment="1">
      <alignment horizontal="right" wrapText="1"/>
    </xf>
    <xf numFmtId="0" fontId="0" fillId="0" borderId="0" xfId="0" pivotButton="1" applyAlignment="1">
      <alignment horizontal="center"/>
    </xf>
    <xf numFmtId="0" fontId="0" fillId="0" borderId="0" xfId="0" applyAlignment="1">
      <alignment horizontal="center"/>
    </xf>
    <xf numFmtId="49" fontId="2" fillId="0" borderId="1"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center" vertical="top"/>
    </xf>
    <xf numFmtId="0" fontId="10" fillId="0" borderId="0" xfId="1" applyFont="1" applyAlignment="1">
      <alignment horizontal="center"/>
    </xf>
    <xf numFmtId="49" fontId="11" fillId="0" borderId="0" xfId="1" applyNumberFormat="1" applyFont="1" applyAlignment="1">
      <alignment horizontal="center"/>
    </xf>
    <xf numFmtId="0" fontId="7" fillId="0" borderId="0" xfId="1" applyFont="1" applyAlignment="1">
      <alignment horizontal="center"/>
    </xf>
    <xf numFmtId="0" fontId="9" fillId="0" borderId="0" xfId="1" applyFont="1" applyAlignment="1">
      <alignment horizontal="center"/>
    </xf>
    <xf numFmtId="0" fontId="8" fillId="0" borderId="0" xfId="1" applyFont="1" applyFill="1" applyAlignment="1">
      <alignment horizontal="left" wrapText="1"/>
    </xf>
    <xf numFmtId="0" fontId="8" fillId="0" borderId="0" xfId="1" applyFont="1" applyAlignment="1">
      <alignment horizontal="left" wrapText="1"/>
    </xf>
    <xf numFmtId="164" fontId="2" fillId="0" borderId="0" xfId="0" applyNumberFormat="1" applyFont="1" applyAlignment="1">
      <alignment horizontal="center" vertical="center"/>
    </xf>
  </cellXfs>
  <cellStyles count="4">
    <cellStyle name="Comma 2" xfId="3" xr:uid="{00000000-0005-0000-0000-000000000000}"/>
    <cellStyle name="Normal" xfId="0" builtinId="0"/>
    <cellStyle name="Normal 2" xfId="1" xr:uid="{00000000-0005-0000-0000-000002000000}"/>
    <cellStyle name="Normal 3" xfId="2" xr:uid="{00000000-0005-0000-0000-000003000000}"/>
  </cellStyles>
  <dxfs count="208">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right" readingOrder="0"/>
    </dxf>
    <dxf>
      <alignment wrapText="1" readingOrder="0"/>
    </dxf>
    <dxf>
      <alignment horizontal="right" readingOrder="0"/>
    </dxf>
    <dxf>
      <alignment wrapText="1" readingOrder="0"/>
    </dxf>
    <dxf>
      <numFmt numFmtId="168" formatCode="_(* #,##0_);_(* \(#,##0\);_(* &quot;-&quot;??_);_(@_)"/>
    </dxf>
    <dxf>
      <numFmt numFmtId="168" formatCode="_(* #,##0_);_(* \(#,##0\);_(* &quot;-&quot;??_);_(@_)"/>
    </dxf>
    <dxf>
      <alignment horizontal="right"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et Schlyer" refreshedDate="41997.570178125003" createdVersion="5" refreshedVersion="5" minRefreshableVersion="3" recordCount="202" xr:uid="{00000000-000A-0000-FFFF-FFFF02000000}">
  <cacheSource type="worksheet">
    <worksheetSource ref="A9:J211" sheet="Fixed Costs By Account"/>
  </cacheSource>
  <cacheFields count="10">
    <cacheField name="BUDGET DIVISION" numFmtId="0">
      <sharedItems containsSemiMixedTypes="0" containsString="0" containsNumber="1" containsInteger="1" minValue="10" maxValue="999" count="99">
        <n v="30"/>
        <n v="10"/>
        <n v="12"/>
        <n v="753"/>
        <n v="89"/>
        <n v="920"/>
        <n v="20"/>
        <n v="40"/>
        <n v="332"/>
        <n v="50"/>
        <n v="52"/>
        <n v="53"/>
        <n v="60"/>
        <n v="950"/>
        <n v="80"/>
        <n v="81"/>
        <n v="150"/>
        <n v="82"/>
        <n v="85"/>
        <n v="84"/>
        <n v="83"/>
        <n v="70"/>
        <n v="86"/>
        <n v="180"/>
        <n v="747"/>
        <n v="960"/>
        <n v="90"/>
        <n v="101"/>
        <n v="102"/>
        <n v="130"/>
        <n v="240"/>
        <n v="908"/>
        <n v="300"/>
        <n v="170"/>
        <n v="360"/>
        <n v="315"/>
        <n v="330"/>
        <n v="331"/>
        <n v="333"/>
        <n v="350"/>
        <n v="406"/>
        <n v="402"/>
        <n v="409"/>
        <n v="400"/>
        <n v="403"/>
        <n v="709"/>
        <n v="407"/>
        <n v="901"/>
        <n v="431"/>
        <n v="654"/>
        <n v="440"/>
        <n v="652"/>
        <n v="653"/>
        <n v="650"/>
        <n v="230"/>
        <n v="660"/>
        <n v="743"/>
        <n v="741"/>
        <n v="754"/>
        <n v="54"/>
        <n v="656"/>
        <n v="748"/>
        <n v="755"/>
        <n v="744"/>
        <n v="752"/>
        <n v="756"/>
        <n v="580"/>
        <n v="751"/>
        <n v="749"/>
        <n v="611"/>
        <n v="708"/>
        <n v="750"/>
        <n v="700"/>
        <n v="701"/>
        <n v="704"/>
        <n v="707"/>
        <n v="705"/>
        <n v="706"/>
        <n v="480"/>
        <n v="334"/>
        <n v="500"/>
        <n v="702"/>
        <n v="550"/>
        <n v="690"/>
        <n v="800"/>
        <n v="742"/>
        <n v="740"/>
        <n v="658"/>
        <n v="655"/>
        <n v="651"/>
        <n v="657"/>
        <n v="659"/>
        <n v="810"/>
        <n v="902"/>
        <n v="910"/>
        <n v="11"/>
        <n v="930"/>
        <n v="931"/>
        <n v="999"/>
      </sharedItems>
    </cacheField>
    <cacheField name="MGT Index" numFmtId="0">
      <sharedItems containsSemiMixedTypes="0" containsString="0" containsNumber="1" containsInteger="1" minValue="2" maxValue="206"/>
    </cacheField>
    <cacheField name="AGENCY" numFmtId="0">
      <sharedItems count="202">
        <s v="1030 AG INVESTIGATORS"/>
        <s v="1030 CHIEF LEGAL OFFICER"/>
        <s v="1030 OTHER NON-ALLOC ACTIVITY"/>
        <s v="1002 AG EXTRADITION COORD"/>
        <s v="1031 AG SPECIAL FUND"/>
        <s v="1033 AG WORKERS COMP FRAUD"/>
        <s v="1036 AG CRIME PREVENT"/>
        <s v="1037 AG MEDICAID FRAUD"/>
        <s v="1038 AG CONSUMER ADVOCATE"/>
        <s v="1041 PROS ATTORNEY"/>
        <s v="1042 AG VICTIMS DOM VIOL"/>
        <s v="1348 AG TORT CLAIMS"/>
        <s v="1045 NATIONAL MORTGAGE SETTLE"/>
        <s v="1000 GOVERNOR"/>
        <s v="1003 CONS HEALTH"/>
        <s v="1005 AGENCY FOR NUCLEAR"/>
        <s v="1013 ATTNY INJRD WRKRS"/>
        <s v="1015 ADM HEARINGS &amp; APPEALS"/>
        <s v="1017 ADM DEFERRED COMP"/>
        <s v="1020 LT GOVERNOR"/>
        <s v="1050 SEC'Y STATE"/>
        <s v="1052 PUBLIC RECORDS"/>
        <s v="1080 TREASURY"/>
        <s v="1081 TREASURER HIGHER ED TUIT"/>
        <s v="1088 MILLENNIUM SCHOLARSHP"/>
        <s v="1130 CONTROLLER"/>
        <s v="1338 PUBLIC EMP BENEFIT"/>
        <s v="1340 ADM BUDGET AND PLANNING DIV"/>
        <s v="1342 ADM INTERNAL AUDIT"/>
        <s v="1343 ETHICS COMM"/>
        <s v="1349 ADM BLDG &amp; GRDS"/>
        <s v="1352 RISK MANAGEMENT"/>
        <s v="1354 MOTOR POOL"/>
        <s v="1358 PURCHASING"/>
        <s v="1363 PERSONNEL"/>
        <s v="1371 ADM ADMIN SUPPORT"/>
        <s v="1373 DOIT ADMIN"/>
        <s v="1374 EMPL MNGMENT RELATIONS"/>
        <s v="1400 SILVER STATE HEALTH INS EXCH"/>
        <s v="1483 ADMIN OFFICE OF THE COURTS"/>
        <s v="1494 SUPREME COURT"/>
        <s v="1522 TOURISM"/>
        <s v="1526 ECON DEV COMM"/>
        <s v="1530 NV MAG"/>
        <s v="1560 ADMIN PUBLIC WORK"/>
        <s v="1562 PUBLIC WORKS INSPEC"/>
        <s v="2361 TAXATION"/>
        <s v="2560 VETERANS AFFAIRS"/>
        <s v="2580 DETR EQUAL RIGHTS"/>
        <s v="2600 DHR INDIAN AFFAIRS"/>
        <s v="2615 COMM ON EDUC EXCELLENT"/>
        <s v="2631 LEGISLATIVE COUNSEL"/>
        <s v="2666 POST SEC ED"/>
        <s v="2673 DEPT OF EDUCATION"/>
        <s v="2711 STATE PUBLIC CHARTER AUT"/>
        <s v="2720 NDE ED SUPPORT SVCS"/>
        <s v="2892 CULTURAL AFF ADM"/>
        <s v="2941 DCA MUSEUM &amp; HIST ADMIN"/>
        <s v="2979 NV ARTS COUNCIL"/>
        <s v="2980 UNIV OF NEVADA, RENO"/>
        <s v="2987 UNLV"/>
        <s v="2995 WICHE"/>
        <s v="3012 WESTERN NEV COMM COLL"/>
        <s v="3018 TRUCKEE MEADOWS CC"/>
        <s v="3101 HR RADIOLOGICAL HEALTH"/>
        <s v="3140 AGING SERVICES DIV"/>
        <s v="3143 HHS UNITY"/>
        <s v="3145 DIV OF CHILD &amp; FAMILY SVC"/>
        <s v="3146 HR SENIOR SVCS PROGRAM"/>
        <s v="3149 HHS CHILD CARE SERV"/>
        <s v="3150 DEPT HUMAN RES ADMIN"/>
        <s v="3151 AGING SERVICES DIVISION"/>
        <s v="3153 CANCER"/>
        <s v="3156 GOVS COUNCIL ON REHAB"/>
        <s v="3158 MHMR DEV SERV"/>
        <s v="3161 S NEV ADULT MH SVCS"/>
        <s v="3162 N NEV ADULT MN SVCS"/>
        <s v="3167 RURAL REGIONAL CENTER"/>
        <s v="3168 MH &amp; DEVELOPMENTAL"/>
        <s v="3169 SUBSTANCE ABUSE &amp; PREV"/>
        <s v="3170 BUREAU OF ALCOHOL &amp; DRUG"/>
        <s v="3173 DCNR - DEP ENV PROTECTION ADMIN"/>
        <s v="3185 BUR AIR POLLUTION"/>
        <s v="3186 BUR OF WATER POLL CNTRL"/>
        <s v="3187 BUR OF WASTE MGMT"/>
        <s v="3188 MINING REGULATION/RECL"/>
        <s v="3190 BUR HEALTH PLANNING"/>
        <s v="3193 BUR OF WATER QUALITY"/>
        <s v="3194 BUREAU OF HEALTH PROT"/>
        <s v="3197 BUREAU OF SAFE DRINKING"/>
        <s v="3208 BUR OF EARLY INTERVENT"/>
        <s v="3213 HR IMMUNIZATION"/>
        <s v="3214 HR WIC FOOD SUPPLEMENT"/>
        <s v="3215 HR STD CONTROL"/>
        <s v="3216 BUR OF LICENSURE &amp; CERT"/>
        <s v="3218 PH PREPAREDNESS PRG"/>
        <s v="3220 HR HEALTH COMM DISEASE"/>
        <s v="3222 BUR OF FAMILY HEALTH SVCS"/>
        <s v="3223 BUR HEALTH PLANNING"/>
        <s v="3224 BUR OF COMM HEALTH"/>
        <s v="3228 WD WELFARE ADMIN"/>
        <s v="3225 HR EMER MED SVCS"/>
        <s v="3238 WD CHLD SUPPORT ENF"/>
        <s v="3253 DETR BLIND BUS ENTERPSE"/>
        <s v="3254 DETR REHAB BLIND SERV"/>
        <s v="3263 YOUTH CORR SERV"/>
        <s v="3268 DETR REHAB ADMIN"/>
        <s v="3272 DETR ADMIN"/>
        <s v="3276 HR STATE &amp; COMM COLLAB"/>
        <s v="3279 DESERT REGIONAL CENTER"/>
        <s v="3280 SIERRA REGIONAL CENTER"/>
        <s v="3645 LAKES CROSSING CENTER"/>
        <s v="3646 HHS + OTHER"/>
        <s v="3648 RURAL CLINICS"/>
        <s v="3650 MILITARY"/>
        <s v="3653 NATIONAL GUARD"/>
        <s v="3673 DPS, EMERGENCY MGMT DIV"/>
        <s v="3675 HOMELAND SECURITY"/>
        <s v="3708 OFFENDERS STORE FUND"/>
        <s v="3710 DOC ADMIN"/>
        <s v="3719 SILVER STATE INDUSTRIES"/>
        <s v="3727 PRISON DAIRY"/>
        <s v="3740 DPS PAROLE &amp; PROB"/>
        <s v="3743 DPS INVESTIGATIONS"/>
        <s v="3744 DPS NARCOTICS CONTROL"/>
        <s v="3763 INMATE WELFARE ACCOUNT"/>
        <s v="3772 POLICE CORPS PROGRAM"/>
        <s v="3774 POST"/>
        <s v="3775 DPS TRAINING DIV"/>
        <s v="3800 DPS PAROLE BRD"/>
        <s v="3811 CONSUMER AFFAIRS DIVISION"/>
        <s v="3813 INSURANCE DIVISION"/>
        <s v="3814 B&amp;I MANFTD HSNG"/>
        <s v="3815 TR UNCLAIM PROP"/>
        <s v="3816 DPS FIRE MARSHAL"/>
        <s v="3817 B&amp;I INSURANCE EXAM"/>
        <s v="3818 B&amp;I CAPTIVE INSURERS"/>
        <s v="3820 B&amp;I RED COOPERATIVES"/>
        <s v="3823 RED REAL ESTATE DIV"/>
        <s v="3824 B&amp;I INS ED &amp; RESEARCH"/>
        <s v="3828 B&amp;I NATL ASSOC INS COMM"/>
        <s v="3833 B&amp;I INS COST STABILIZAITON"/>
        <s v="3835 BOARD OF FINANCE"/>
        <s v="3841 B&amp;I HOUSING DIV"/>
        <s v="3900 LABOR COMM"/>
        <s v="3910 B&amp;I MORTGAGE LENDING"/>
        <s v="3920 PUBLIC UTILITIES COMM"/>
        <s v="3922 B&amp;I TRANSPORTATION SERV"/>
        <s v="3952 B&amp;I ATHLETIC COMM"/>
        <s v="4061 GAMING CONTROL BD"/>
        <s v="4067 NV GAMING COMM"/>
        <s v="4101 NV NATURAL HERITAGE"/>
        <s v="4130 TAXI AUTHORITY"/>
        <s v="4149 ENVIRONMENTAL COMM"/>
        <s v="4150 DCNR CONS NAT RES ADMIN"/>
        <s v="4151 DCNR CONSERVATION DIST"/>
        <s v="4156 COMM PRESVTN WILD HORSES"/>
        <s v="4162 DCNR PARKS DIV"/>
        <s v="4166 NEVADA TAHOE REG PLAN"/>
        <s v="4171 DCNR WATER RES DIV"/>
        <s v="4173 DCNR STATE LANDS"/>
        <s v="4195 DCNR FORESTRY DIV"/>
        <s v="4196 FOREST FIRE SUPPRESS"/>
        <s v="4204 DCNR TAHOE REG PLANNING"/>
        <s v="4205 HISTORIC PRESERVATION"/>
        <s v="4219 COMM ON MINERAL RESOURCES"/>
        <s v="4227 FORESTRY INTER-GOVT"/>
        <s v="4235 FORESTRY NURSERIES"/>
        <s v="4452 WILDLIFE DEPT"/>
        <s v="4460 WILDLIFE DEPT"/>
        <s v="4470 B&amp;I DAIRY COMM"/>
        <s v="4490 COLORADO RIVER COMM"/>
        <s v="4491 AGR BEEF COUNCIL"/>
        <s v="4547 MARIJUANA HEALTH"/>
        <s v="4554 AGRI, ADMIN"/>
        <s v="4555 RANGELAND RES COMM"/>
        <s v="4660 TRANSPORTATION"/>
        <s v="4680 B&amp;I INDUSTRIAL RELATIONS"/>
        <s v="4681 DEPT OF BUS &amp; INDUSTRY"/>
        <s v="4684 B&amp;I SELF INSURED-WC"/>
        <s v="4687 OFC OF TRAFFIC SAFETY"/>
        <s v="4688 HIGHWAY SFTY PLAN"/>
        <s v="4689 BICYCLE SAFETY"/>
        <s v="4691 MOTORCYCLE SAFETY"/>
        <s v="4706 PUBLIC SAFETY DIR"/>
        <s v="4709 CRIMINAL HISTORY REPOS"/>
        <s v="4713 DPS HIGHWAY PATROL"/>
        <s v="4721 DPS HWY SAF GRANTS"/>
        <s v="4727 DPS CAPITOL POLICE"/>
        <s v="4729 EMERGENCY RESPONSE"/>
        <s v="4736 DPS JUSTICE GRANT"/>
        <s v="4744 DEPT OF MOTOR VEH"/>
        <s v="4770 DETR EMP SEC DIV"/>
        <s v="4821 PUB EMPLY RETIRE SYSTEM"/>
        <s v="4868 ENERGY CONS"/>
        <s v="4888 BD OF EXAMINERS"/>
        <s v="4895 CRIME VICTM"/>
        <s v="4975 RENEAL ENERGY"/>
        <s v="4980 JUNIOR LIVESTOCK SHOW"/>
        <s v="5030 CA HIST PRES COMSTOCK DIST"/>
        <s v="6215 EMPLOYEE MGMNT COMM"/>
        <s v="GENERAL GOVERNMENT"/>
      </sharedItems>
    </cacheField>
    <cacheField name="1030 ATTORNEY GENERAL ADMIN" numFmtId="168">
      <sharedItems containsSemiMixedTypes="0" containsString="0" containsNumber="1" containsInteger="1" minValue="0" maxValue="258462"/>
    </cacheField>
    <cacheField name="1030 AGENCY LEGAL SERVICES" numFmtId="168">
      <sharedItems containsSemiMixedTypes="0" containsString="0" containsNumber="1" containsInteger="1" minValue="0" maxValue="4524744"/>
    </cacheField>
    <cacheField name="1030 INVESTIGATIONS ADMIN" numFmtId="168">
      <sharedItems containsSemiMixedTypes="0" containsString="0" containsNumber="1" containsInteger="1" minValue="0" maxValue="81571"/>
    </cacheField>
    <cacheField name="1030 NDOT CLAIMS ADJUSTORS" numFmtId="168">
      <sharedItems containsSemiMixedTypes="0" containsString="0" containsNumber="1" containsInteger="1" minValue="0" maxValue="215106"/>
    </cacheField>
    <cacheField name="TOTAL FY 2017 BUDGET COSTS" numFmtId="168">
      <sharedItems containsSemiMixedTypes="0" containsString="0" containsNumber="1" containsInteger="1" minValue="0" maxValue="4524744"/>
    </cacheField>
    <cacheField name="FY 2017 CARRY FORWARD (FY14 ACTUALS)" numFmtId="168">
      <sharedItems containsSemiMixedTypes="0" containsString="0" containsNumber="1" containsInteger="1" minValue="-294233" maxValue="489219"/>
    </cacheField>
    <cacheField name="FY 2017 FIXED COSTS" numFmtId="168">
      <sharedItems containsSemiMixedTypes="0" containsString="0" containsNumber="1" containsInteger="1" minValue="-294233" maxValue="428918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
  <r>
    <x v="0"/>
    <n v="2"/>
    <x v="0"/>
    <n v="112365"/>
    <n v="0"/>
    <n v="67976"/>
    <n v="0"/>
    <n v="180341"/>
    <n v="-37677"/>
    <n v="142664"/>
  </r>
  <r>
    <x v="0"/>
    <n v="3"/>
    <x v="1"/>
    <n v="14251"/>
    <n v="0"/>
    <n v="0"/>
    <n v="0"/>
    <n v="14251"/>
    <n v="-980"/>
    <n v="13271"/>
  </r>
  <r>
    <x v="0"/>
    <n v="4"/>
    <x v="2"/>
    <n v="44604"/>
    <n v="0"/>
    <n v="18127"/>
    <n v="0"/>
    <n v="62731"/>
    <n v="-65300"/>
    <n v="-2569"/>
  </r>
  <r>
    <x v="0"/>
    <n v="5"/>
    <x v="3"/>
    <n v="11804"/>
    <n v="0"/>
    <n v="0"/>
    <n v="0"/>
    <n v="11804"/>
    <n v="-1919"/>
    <n v="9885"/>
  </r>
  <r>
    <x v="0"/>
    <n v="6"/>
    <x v="4"/>
    <n v="13503"/>
    <n v="0"/>
    <n v="0"/>
    <n v="0"/>
    <n v="13503"/>
    <n v="15045"/>
    <n v="28548"/>
  </r>
  <r>
    <x v="0"/>
    <n v="7"/>
    <x v="5"/>
    <n v="258462"/>
    <n v="0"/>
    <n v="81571"/>
    <n v="0"/>
    <n v="340033"/>
    <n v="-91732"/>
    <n v="248301"/>
  </r>
  <r>
    <x v="0"/>
    <n v="8"/>
    <x v="6"/>
    <n v="28663"/>
    <n v="0"/>
    <n v="9063"/>
    <n v="0"/>
    <n v="37726"/>
    <n v="-5702"/>
    <n v="32024"/>
  </r>
  <r>
    <x v="0"/>
    <n v="9"/>
    <x v="7"/>
    <n v="147737"/>
    <n v="0"/>
    <n v="45317"/>
    <n v="0"/>
    <n v="193054"/>
    <n v="-63806"/>
    <n v="129248"/>
  </r>
  <r>
    <x v="0"/>
    <n v="10"/>
    <x v="8"/>
    <n v="231526"/>
    <n v="0"/>
    <n v="0"/>
    <n v="0"/>
    <n v="231526"/>
    <n v="-24523"/>
    <n v="207003"/>
  </r>
  <r>
    <x v="0"/>
    <n v="11"/>
    <x v="9"/>
    <n v="11328"/>
    <n v="0"/>
    <n v="0"/>
    <n v="0"/>
    <n v="11328"/>
    <n v="-240"/>
    <n v="11088"/>
  </r>
  <r>
    <x v="0"/>
    <n v="12"/>
    <x v="10"/>
    <n v="7899"/>
    <n v="0"/>
    <n v="0"/>
    <n v="0"/>
    <n v="7899"/>
    <n v="-355"/>
    <n v="7544"/>
  </r>
  <r>
    <x v="0"/>
    <n v="13"/>
    <x v="11"/>
    <n v="80758"/>
    <n v="0"/>
    <n v="0"/>
    <n v="0"/>
    <n v="80758"/>
    <n v="-555"/>
    <n v="80203"/>
  </r>
  <r>
    <x v="0"/>
    <n v="14"/>
    <x v="12"/>
    <n v="18461"/>
    <n v="0"/>
    <n v="18127"/>
    <n v="0"/>
    <n v="36588"/>
    <n v="-4920"/>
    <n v="31668"/>
  </r>
  <r>
    <x v="1"/>
    <n v="15"/>
    <x v="13"/>
    <n v="0"/>
    <n v="43129"/>
    <n v="0"/>
    <n v="0"/>
    <n v="43129"/>
    <n v="-4382"/>
    <n v="38747"/>
  </r>
  <r>
    <x v="1"/>
    <n v="16"/>
    <x v="14"/>
    <n v="0"/>
    <n v="0"/>
    <n v="0"/>
    <n v="0"/>
    <n v="0"/>
    <n v="-536"/>
    <n v="-536"/>
  </r>
  <r>
    <x v="2"/>
    <n v="17"/>
    <x v="15"/>
    <n v="0"/>
    <n v="185622"/>
    <n v="0"/>
    <n v="0"/>
    <n v="185622"/>
    <n v="1318"/>
    <n v="186940"/>
  </r>
  <r>
    <x v="3"/>
    <n v="18"/>
    <x v="16"/>
    <n v="0"/>
    <n v="6823"/>
    <n v="0"/>
    <n v="0"/>
    <n v="6823"/>
    <n v="-276"/>
    <n v="6547"/>
  </r>
  <r>
    <x v="4"/>
    <n v="19"/>
    <x v="17"/>
    <n v="0"/>
    <n v="3720"/>
    <n v="0"/>
    <n v="0"/>
    <n v="3720"/>
    <n v="42"/>
    <n v="3762"/>
  </r>
  <r>
    <x v="5"/>
    <n v="20"/>
    <x v="18"/>
    <n v="0"/>
    <n v="47081"/>
    <n v="0"/>
    <n v="0"/>
    <n v="47081"/>
    <n v="2892"/>
    <n v="49973"/>
  </r>
  <r>
    <x v="6"/>
    <n v="21"/>
    <x v="19"/>
    <n v="0"/>
    <n v="15"/>
    <n v="0"/>
    <n v="0"/>
    <n v="15"/>
    <n v="13"/>
    <n v="28"/>
  </r>
  <r>
    <x v="7"/>
    <n v="22"/>
    <x v="20"/>
    <n v="0"/>
    <n v="225695"/>
    <n v="0"/>
    <n v="0"/>
    <n v="225695"/>
    <n v="-34210"/>
    <n v="191485"/>
  </r>
  <r>
    <x v="8"/>
    <n v="23"/>
    <x v="21"/>
    <n v="0"/>
    <n v="30873"/>
    <n v="0"/>
    <n v="0"/>
    <n v="30873"/>
    <n v="-14751"/>
    <n v="16122"/>
  </r>
  <r>
    <x v="9"/>
    <n v="24"/>
    <x v="22"/>
    <n v="0"/>
    <n v="125359"/>
    <n v="0"/>
    <n v="0"/>
    <n v="125359"/>
    <n v="-7575"/>
    <n v="117784"/>
  </r>
  <r>
    <x v="10"/>
    <n v="25"/>
    <x v="23"/>
    <n v="0"/>
    <n v="0"/>
    <n v="0"/>
    <n v="0"/>
    <n v="0"/>
    <n v="0"/>
    <n v="0"/>
  </r>
  <r>
    <x v="11"/>
    <n v="26"/>
    <x v="24"/>
    <n v="0"/>
    <n v="0"/>
    <n v="0"/>
    <n v="0"/>
    <n v="0"/>
    <n v="0"/>
    <n v="0"/>
  </r>
  <r>
    <x v="12"/>
    <n v="27"/>
    <x v="25"/>
    <n v="0"/>
    <n v="237334"/>
    <n v="0"/>
    <n v="0"/>
    <n v="237334"/>
    <n v="-146618"/>
    <n v="90716"/>
  </r>
  <r>
    <x v="13"/>
    <n v="28"/>
    <x v="26"/>
    <n v="0"/>
    <n v="248942"/>
    <n v="0"/>
    <n v="0"/>
    <n v="248942"/>
    <n v="140901"/>
    <n v="389843"/>
  </r>
  <r>
    <x v="14"/>
    <n v="29"/>
    <x v="27"/>
    <n v="0"/>
    <n v="48887"/>
    <n v="0"/>
    <n v="0"/>
    <n v="48887"/>
    <n v="22389"/>
    <n v="71276"/>
  </r>
  <r>
    <x v="15"/>
    <n v="30"/>
    <x v="28"/>
    <n v="0"/>
    <n v="17875"/>
    <n v="0"/>
    <n v="0"/>
    <n v="17875"/>
    <n v="8194"/>
    <n v="26069"/>
  </r>
  <r>
    <x v="16"/>
    <n v="31"/>
    <x v="29"/>
    <n v="0"/>
    <n v="772"/>
    <n v="0"/>
    <n v="0"/>
    <n v="772"/>
    <n v="-3539"/>
    <n v="-2767"/>
  </r>
  <r>
    <x v="17"/>
    <n v="32"/>
    <x v="30"/>
    <n v="0"/>
    <n v="60742"/>
    <n v="0"/>
    <n v="0"/>
    <n v="60742"/>
    <n v="24240"/>
    <n v="84982"/>
  </r>
  <r>
    <x v="18"/>
    <n v="33"/>
    <x v="31"/>
    <n v="0"/>
    <n v="13214"/>
    <n v="0"/>
    <n v="0"/>
    <n v="13214"/>
    <n v="-3256"/>
    <n v="9958"/>
  </r>
  <r>
    <x v="19"/>
    <n v="34"/>
    <x v="32"/>
    <n v="0"/>
    <n v="170"/>
    <n v="0"/>
    <n v="0"/>
    <n v="170"/>
    <n v="-1568"/>
    <n v="-1398"/>
  </r>
  <r>
    <x v="20"/>
    <n v="35"/>
    <x v="33"/>
    <n v="0"/>
    <n v="148529"/>
    <n v="0"/>
    <n v="0"/>
    <n v="148529"/>
    <n v="-16528"/>
    <n v="132001"/>
  </r>
  <r>
    <x v="21"/>
    <n v="36"/>
    <x v="34"/>
    <n v="0"/>
    <n v="87046"/>
    <n v="0"/>
    <n v="0"/>
    <n v="87046"/>
    <n v="35970"/>
    <n v="123016"/>
  </r>
  <r>
    <x v="22"/>
    <n v="37"/>
    <x v="35"/>
    <n v="0"/>
    <n v="4693"/>
    <n v="0"/>
    <n v="0"/>
    <n v="4693"/>
    <n v="1793"/>
    <n v="6486"/>
  </r>
  <r>
    <x v="23"/>
    <n v="38"/>
    <x v="36"/>
    <n v="0"/>
    <n v="70560"/>
    <n v="0"/>
    <n v="0"/>
    <n v="70560"/>
    <n v="35058"/>
    <n v="105618"/>
  </r>
  <r>
    <x v="24"/>
    <n v="39"/>
    <x v="37"/>
    <n v="0"/>
    <n v="117671"/>
    <n v="0"/>
    <n v="0"/>
    <n v="117671"/>
    <n v="-51229"/>
    <n v="66442"/>
  </r>
  <r>
    <x v="25"/>
    <n v="206"/>
    <x v="38"/>
    <n v="0"/>
    <n v="127157"/>
    <n v="0"/>
    <n v="0"/>
    <n v="127157"/>
    <n v="0"/>
    <n v="127157"/>
  </r>
  <r>
    <x v="26"/>
    <n v="40"/>
    <x v="39"/>
    <n v="0"/>
    <n v="0"/>
    <n v="0"/>
    <n v="0"/>
    <n v="0"/>
    <n v="-30606"/>
    <n v="-30606"/>
  </r>
  <r>
    <x v="26"/>
    <n v="41"/>
    <x v="40"/>
    <n v="0"/>
    <n v="9138"/>
    <n v="0"/>
    <n v="0"/>
    <n v="9138"/>
    <n v="6387"/>
    <n v="15525"/>
  </r>
  <r>
    <x v="27"/>
    <n v="42"/>
    <x v="41"/>
    <n v="0"/>
    <n v="5642"/>
    <n v="0"/>
    <n v="0"/>
    <n v="5642"/>
    <n v="4878"/>
    <n v="10520"/>
  </r>
  <r>
    <x v="28"/>
    <n v="43"/>
    <x v="42"/>
    <n v="0"/>
    <n v="195764"/>
    <n v="0"/>
    <n v="0"/>
    <n v="195764"/>
    <n v="114996"/>
    <n v="310760"/>
  </r>
  <r>
    <x v="27"/>
    <n v="203"/>
    <x v="43"/>
    <n v="0"/>
    <n v="1003"/>
    <n v="0"/>
    <n v="0"/>
    <n v="1003"/>
    <n v="867"/>
    <n v="1870"/>
  </r>
  <r>
    <x v="17"/>
    <n v="44"/>
    <x v="44"/>
    <n v="0"/>
    <n v="216541"/>
    <n v="0"/>
    <n v="0"/>
    <n v="216541"/>
    <n v="-45861"/>
    <n v="170680"/>
  </r>
  <r>
    <x v="17"/>
    <n v="45"/>
    <x v="45"/>
    <n v="0"/>
    <n v="0"/>
    <n v="0"/>
    <n v="0"/>
    <n v="0"/>
    <n v="0"/>
    <n v="0"/>
  </r>
  <r>
    <x v="29"/>
    <n v="46"/>
    <x v="46"/>
    <n v="0"/>
    <n v="1730772"/>
    <n v="0"/>
    <n v="0"/>
    <n v="1730772"/>
    <n v="-84230"/>
    <n v="1646542"/>
  </r>
  <r>
    <x v="30"/>
    <n v="47"/>
    <x v="47"/>
    <n v="0"/>
    <n v="50184"/>
    <n v="0"/>
    <n v="0"/>
    <n v="50184"/>
    <n v="13759"/>
    <n v="63943"/>
  </r>
  <r>
    <x v="31"/>
    <n v="48"/>
    <x v="48"/>
    <n v="0"/>
    <n v="225000"/>
    <n v="0"/>
    <n v="0"/>
    <n v="225000"/>
    <n v="44310"/>
    <n v="269310"/>
  </r>
  <r>
    <x v="27"/>
    <n v="49"/>
    <x v="49"/>
    <n v="0"/>
    <n v="154"/>
    <n v="0"/>
    <n v="0"/>
    <n v="154"/>
    <n v="-470"/>
    <n v="-316"/>
  </r>
  <r>
    <x v="32"/>
    <n v="50"/>
    <x v="50"/>
    <n v="0"/>
    <n v="0"/>
    <n v="0"/>
    <n v="0"/>
    <n v="0"/>
    <n v="0"/>
    <n v="0"/>
  </r>
  <r>
    <x v="33"/>
    <n v="51"/>
    <x v="51"/>
    <n v="0"/>
    <n v="0"/>
    <n v="0"/>
    <n v="0"/>
    <n v="0"/>
    <n v="0"/>
    <n v="0"/>
  </r>
  <r>
    <x v="34"/>
    <n v="52"/>
    <x v="52"/>
    <n v="0"/>
    <n v="27616"/>
    <n v="0"/>
    <n v="0"/>
    <n v="27616"/>
    <n v="194"/>
    <n v="27810"/>
  </r>
  <r>
    <x v="32"/>
    <n v="53"/>
    <x v="53"/>
    <n v="0"/>
    <n v="210073"/>
    <n v="0"/>
    <n v="0"/>
    <n v="210073"/>
    <n v="-32648"/>
    <n v="177425"/>
  </r>
  <r>
    <x v="35"/>
    <n v="54"/>
    <x v="54"/>
    <n v="0"/>
    <n v="68275"/>
    <n v="0"/>
    <n v="0"/>
    <n v="68275"/>
    <n v="59028"/>
    <n v="127303"/>
  </r>
  <r>
    <x v="32"/>
    <n v="55"/>
    <x v="55"/>
    <n v="0"/>
    <n v="0"/>
    <n v="0"/>
    <n v="0"/>
    <n v="0"/>
    <n v="0"/>
    <n v="0"/>
  </r>
  <r>
    <x v="36"/>
    <n v="56"/>
    <x v="56"/>
    <n v="0"/>
    <n v="4785"/>
    <n v="0"/>
    <n v="0"/>
    <n v="4785"/>
    <n v="2791"/>
    <n v="7576"/>
  </r>
  <r>
    <x v="37"/>
    <n v="57"/>
    <x v="57"/>
    <n v="0"/>
    <n v="10829"/>
    <n v="0"/>
    <n v="0"/>
    <n v="10829"/>
    <n v="-563"/>
    <n v="10266"/>
  </r>
  <r>
    <x v="38"/>
    <n v="58"/>
    <x v="58"/>
    <n v="0"/>
    <n v="2678"/>
    <n v="0"/>
    <n v="0"/>
    <n v="2678"/>
    <n v="2315"/>
    <n v="4993"/>
  </r>
  <r>
    <x v="39"/>
    <n v="59"/>
    <x v="59"/>
    <n v="0"/>
    <n v="0"/>
    <n v="0"/>
    <n v="0"/>
    <n v="0"/>
    <n v="0"/>
    <n v="0"/>
  </r>
  <r>
    <x v="39"/>
    <n v="60"/>
    <x v="60"/>
    <n v="0"/>
    <n v="154"/>
    <n v="0"/>
    <n v="0"/>
    <n v="154"/>
    <n v="133"/>
    <n v="287"/>
  </r>
  <r>
    <x v="39"/>
    <n v="61"/>
    <x v="61"/>
    <n v="0"/>
    <n v="9185"/>
    <n v="0"/>
    <n v="0"/>
    <n v="9185"/>
    <n v="-1824"/>
    <n v="7361"/>
  </r>
  <r>
    <x v="39"/>
    <n v="62"/>
    <x v="62"/>
    <n v="0"/>
    <n v="0"/>
    <n v="0"/>
    <n v="0"/>
    <n v="0"/>
    <n v="0"/>
    <n v="0"/>
  </r>
  <r>
    <x v="39"/>
    <n v="63"/>
    <x v="63"/>
    <n v="0"/>
    <n v="0"/>
    <n v="0"/>
    <n v="0"/>
    <n v="0"/>
    <n v="0"/>
    <n v="0"/>
  </r>
  <r>
    <x v="40"/>
    <n v="64"/>
    <x v="64"/>
    <n v="0"/>
    <n v="0"/>
    <n v="0"/>
    <n v="0"/>
    <n v="0"/>
    <n v="0"/>
    <n v="0"/>
  </r>
  <r>
    <x v="41"/>
    <n v="65"/>
    <x v="65"/>
    <n v="0"/>
    <n v="0"/>
    <n v="0"/>
    <n v="0"/>
    <n v="0"/>
    <n v="0"/>
    <n v="0"/>
  </r>
  <r>
    <x v="42"/>
    <n v="66"/>
    <x v="66"/>
    <n v="0"/>
    <n v="0"/>
    <n v="0"/>
    <n v="0"/>
    <n v="0"/>
    <n v="0"/>
    <n v="0"/>
  </r>
  <r>
    <x v="42"/>
    <n v="67"/>
    <x v="67"/>
    <n v="0"/>
    <n v="813249"/>
    <n v="0"/>
    <n v="0"/>
    <n v="813249"/>
    <n v="50734"/>
    <n v="863983"/>
  </r>
  <r>
    <x v="41"/>
    <n v="68"/>
    <x v="68"/>
    <n v="0"/>
    <n v="0"/>
    <n v="0"/>
    <n v="0"/>
    <n v="0"/>
    <n v="0"/>
    <n v="0"/>
  </r>
  <r>
    <x v="40"/>
    <n v="69"/>
    <x v="69"/>
    <n v="0"/>
    <n v="0"/>
    <n v="0"/>
    <n v="0"/>
    <n v="0"/>
    <n v="0"/>
    <n v="0"/>
  </r>
  <r>
    <x v="43"/>
    <n v="70"/>
    <x v="70"/>
    <n v="0"/>
    <n v="198550"/>
    <n v="0"/>
    <n v="0"/>
    <n v="198550"/>
    <n v="167213"/>
    <n v="365763"/>
  </r>
  <r>
    <x v="41"/>
    <n v="71"/>
    <x v="71"/>
    <n v="0"/>
    <n v="72844"/>
    <n v="0"/>
    <n v="0"/>
    <n v="72844"/>
    <n v="25675"/>
    <n v="98519"/>
  </r>
  <r>
    <x v="40"/>
    <n v="72"/>
    <x v="72"/>
    <n v="0"/>
    <n v="0"/>
    <n v="0"/>
    <n v="0"/>
    <n v="0"/>
    <n v="0"/>
    <n v="0"/>
  </r>
  <r>
    <x v="41"/>
    <n v="73"/>
    <x v="73"/>
    <n v="0"/>
    <n v="0"/>
    <n v="0"/>
    <n v="0"/>
    <n v="0"/>
    <n v="0"/>
    <n v="0"/>
  </r>
  <r>
    <x v="44"/>
    <n v="74"/>
    <x v="74"/>
    <n v="0"/>
    <n v="1031813"/>
    <n v="0"/>
    <n v="0"/>
    <n v="1031813"/>
    <n v="-111055"/>
    <n v="920758"/>
  </r>
  <r>
    <x v="40"/>
    <n v="75"/>
    <x v="75"/>
    <n v="0"/>
    <n v="134258"/>
    <n v="0"/>
    <n v="0"/>
    <n v="134258"/>
    <n v="9442"/>
    <n v="143700"/>
  </r>
  <r>
    <x v="40"/>
    <n v="76"/>
    <x v="76"/>
    <n v="0"/>
    <n v="54799"/>
    <n v="0"/>
    <n v="0"/>
    <n v="54799"/>
    <n v="15512"/>
    <n v="70311"/>
  </r>
  <r>
    <x v="41"/>
    <n v="77"/>
    <x v="77"/>
    <n v="0"/>
    <n v="3689"/>
    <n v="0"/>
    <n v="0"/>
    <n v="3689"/>
    <n v="-2971"/>
    <n v="718"/>
  </r>
  <r>
    <x v="40"/>
    <n v="78"/>
    <x v="78"/>
    <n v="0"/>
    <n v="115325"/>
    <n v="0"/>
    <n v="0"/>
    <n v="115325"/>
    <n v="-63986"/>
    <n v="51339"/>
  </r>
  <r>
    <x v="40"/>
    <n v="79"/>
    <x v="79"/>
    <n v="0"/>
    <n v="0"/>
    <n v="0"/>
    <n v="0"/>
    <n v="0"/>
    <n v="-17707"/>
    <n v="-17707"/>
  </r>
  <r>
    <x v="40"/>
    <n v="80"/>
    <x v="80"/>
    <n v="0"/>
    <n v="11485"/>
    <n v="0"/>
    <n v="0"/>
    <n v="11485"/>
    <n v="9929"/>
    <n v="21414"/>
  </r>
  <r>
    <x v="45"/>
    <n v="81"/>
    <x v="81"/>
    <n v="0"/>
    <n v="86513"/>
    <n v="0"/>
    <n v="0"/>
    <n v="86513"/>
    <n v="-25059"/>
    <n v="61454"/>
  </r>
  <r>
    <x v="45"/>
    <n v="82"/>
    <x v="82"/>
    <n v="0"/>
    <n v="175473"/>
    <n v="0"/>
    <n v="0"/>
    <n v="175473"/>
    <n v="-2970"/>
    <n v="172503"/>
  </r>
  <r>
    <x v="45"/>
    <n v="83"/>
    <x v="83"/>
    <n v="0"/>
    <n v="76248"/>
    <n v="0"/>
    <n v="0"/>
    <n v="76248"/>
    <n v="23260"/>
    <n v="99508"/>
  </r>
  <r>
    <x v="45"/>
    <n v="84"/>
    <x v="84"/>
    <n v="0"/>
    <n v="325375"/>
    <n v="0"/>
    <n v="0"/>
    <n v="325375"/>
    <n v="-58353"/>
    <n v="267022"/>
  </r>
  <r>
    <x v="45"/>
    <n v="85"/>
    <x v="85"/>
    <n v="0"/>
    <n v="32100"/>
    <n v="0"/>
    <n v="0"/>
    <n v="32100"/>
    <n v="-19168"/>
    <n v="12932"/>
  </r>
  <r>
    <x v="40"/>
    <n v="86"/>
    <x v="86"/>
    <n v="0"/>
    <n v="36414"/>
    <n v="0"/>
    <n v="0"/>
    <n v="36414"/>
    <n v="11900"/>
    <n v="48314"/>
  </r>
  <r>
    <x v="45"/>
    <n v="87"/>
    <x v="87"/>
    <n v="0"/>
    <n v="12426"/>
    <n v="0"/>
    <n v="0"/>
    <n v="12426"/>
    <n v="10743"/>
    <n v="23169"/>
  </r>
  <r>
    <x v="40"/>
    <n v="88"/>
    <x v="88"/>
    <n v="0"/>
    <n v="2763"/>
    <n v="0"/>
    <n v="0"/>
    <n v="2763"/>
    <n v="-13858"/>
    <n v="-11095"/>
  </r>
  <r>
    <x v="45"/>
    <n v="89"/>
    <x v="89"/>
    <n v="0"/>
    <n v="22923"/>
    <n v="0"/>
    <n v="0"/>
    <n v="22923"/>
    <n v="19818"/>
    <n v="42741"/>
  </r>
  <r>
    <x v="41"/>
    <n v="90"/>
    <x v="90"/>
    <n v="0"/>
    <n v="772"/>
    <n v="0"/>
    <n v="0"/>
    <n v="772"/>
    <n v="-6338"/>
    <n v="-5566"/>
  </r>
  <r>
    <x v="40"/>
    <n v="91"/>
    <x v="91"/>
    <n v="0"/>
    <n v="0"/>
    <n v="0"/>
    <n v="0"/>
    <n v="0"/>
    <n v="0"/>
    <n v="0"/>
  </r>
  <r>
    <x v="40"/>
    <n v="92"/>
    <x v="92"/>
    <n v="0"/>
    <n v="2207"/>
    <n v="0"/>
    <n v="0"/>
    <n v="2207"/>
    <n v="1319"/>
    <n v="3526"/>
  </r>
  <r>
    <x v="40"/>
    <n v="93"/>
    <x v="93"/>
    <n v="0"/>
    <n v="0"/>
    <n v="0"/>
    <n v="0"/>
    <n v="0"/>
    <n v="0"/>
    <n v="0"/>
  </r>
  <r>
    <x v="40"/>
    <n v="94"/>
    <x v="94"/>
    <n v="0"/>
    <n v="0"/>
    <n v="0"/>
    <n v="0"/>
    <n v="0"/>
    <n v="0"/>
    <n v="0"/>
  </r>
  <r>
    <x v="40"/>
    <n v="95"/>
    <x v="95"/>
    <n v="0"/>
    <n v="0"/>
    <n v="0"/>
    <n v="0"/>
    <n v="0"/>
    <n v="0"/>
    <n v="0"/>
  </r>
  <r>
    <x v="40"/>
    <n v="96"/>
    <x v="96"/>
    <n v="0"/>
    <n v="0"/>
    <n v="0"/>
    <n v="0"/>
    <n v="0"/>
    <n v="0"/>
    <n v="0"/>
  </r>
  <r>
    <x v="40"/>
    <n v="97"/>
    <x v="97"/>
    <n v="0"/>
    <n v="0"/>
    <n v="0"/>
    <n v="0"/>
    <n v="0"/>
    <n v="0"/>
    <n v="0"/>
  </r>
  <r>
    <x v="40"/>
    <n v="98"/>
    <x v="98"/>
    <n v="0"/>
    <n v="85255"/>
    <n v="0"/>
    <n v="0"/>
    <n v="85255"/>
    <n v="-9243"/>
    <n v="76012"/>
  </r>
  <r>
    <x v="40"/>
    <n v="99"/>
    <x v="99"/>
    <n v="0"/>
    <n v="772"/>
    <n v="0"/>
    <n v="0"/>
    <n v="772"/>
    <n v="-1423"/>
    <n v="-651"/>
  </r>
  <r>
    <x v="46"/>
    <n v="100"/>
    <x v="100"/>
    <n v="0"/>
    <n v="196150"/>
    <n v="0"/>
    <n v="0"/>
    <n v="196150"/>
    <n v="-10007"/>
    <n v="186143"/>
  </r>
  <r>
    <x v="42"/>
    <n v="101"/>
    <x v="101"/>
    <n v="0"/>
    <n v="0"/>
    <n v="0"/>
    <n v="0"/>
    <n v="0"/>
    <n v="0"/>
    <n v="0"/>
  </r>
  <r>
    <x v="46"/>
    <n v="102"/>
    <x v="102"/>
    <n v="0"/>
    <n v="705982"/>
    <n v="0"/>
    <n v="0"/>
    <n v="705982"/>
    <n v="83533"/>
    <n v="789515"/>
  </r>
  <r>
    <x v="47"/>
    <n v="103"/>
    <x v="103"/>
    <n v="0"/>
    <n v="0"/>
    <n v="0"/>
    <n v="0"/>
    <n v="0"/>
    <n v="0"/>
    <n v="0"/>
  </r>
  <r>
    <x v="47"/>
    <n v="104"/>
    <x v="104"/>
    <n v="0"/>
    <n v="3180"/>
    <n v="0"/>
    <n v="0"/>
    <n v="3180"/>
    <n v="-38465"/>
    <n v="-35285"/>
  </r>
  <r>
    <x v="42"/>
    <n v="105"/>
    <x v="105"/>
    <n v="0"/>
    <n v="52808"/>
    <n v="0"/>
    <n v="0"/>
    <n v="52808"/>
    <n v="44076"/>
    <n v="96884"/>
  </r>
  <r>
    <x v="47"/>
    <n v="106"/>
    <x v="106"/>
    <n v="0"/>
    <n v="9694"/>
    <n v="0"/>
    <n v="0"/>
    <n v="9694"/>
    <n v="8381"/>
    <n v="18075"/>
  </r>
  <r>
    <x v="31"/>
    <n v="107"/>
    <x v="107"/>
    <n v="0"/>
    <n v="347241"/>
    <n v="0"/>
    <n v="0"/>
    <n v="347241"/>
    <n v="3460"/>
    <n v="350701"/>
  </r>
  <r>
    <x v="43"/>
    <n v="108"/>
    <x v="108"/>
    <n v="0"/>
    <n v="0"/>
    <n v="0"/>
    <n v="0"/>
    <n v="0"/>
    <n v="0"/>
    <n v="0"/>
  </r>
  <r>
    <x v="41"/>
    <n v="109"/>
    <x v="109"/>
    <n v="0"/>
    <n v="20206"/>
    <n v="0"/>
    <n v="0"/>
    <n v="20206"/>
    <n v="-19513"/>
    <n v="693"/>
  </r>
  <r>
    <x v="41"/>
    <n v="110"/>
    <x v="110"/>
    <n v="0"/>
    <n v="5187"/>
    <n v="0"/>
    <n v="0"/>
    <n v="5187"/>
    <n v="-12928"/>
    <n v="-7741"/>
  </r>
  <r>
    <x v="40"/>
    <n v="111"/>
    <x v="111"/>
    <n v="0"/>
    <n v="41439"/>
    <n v="0"/>
    <n v="0"/>
    <n v="41439"/>
    <n v="-11710"/>
    <n v="29729"/>
  </r>
  <r>
    <x v="42"/>
    <n v="112"/>
    <x v="112"/>
    <n v="0"/>
    <n v="0"/>
    <n v="0"/>
    <n v="0"/>
    <n v="0"/>
    <n v="0"/>
    <n v="0"/>
  </r>
  <r>
    <x v="40"/>
    <n v="113"/>
    <x v="113"/>
    <n v="0"/>
    <n v="9123"/>
    <n v="0"/>
    <n v="0"/>
    <n v="9123"/>
    <n v="-17308"/>
    <n v="-8185"/>
  </r>
  <r>
    <x v="48"/>
    <n v="114"/>
    <x v="114"/>
    <n v="0"/>
    <n v="36260"/>
    <n v="0"/>
    <n v="0"/>
    <n v="36260"/>
    <n v="17064"/>
    <n v="53324"/>
  </r>
  <r>
    <x v="48"/>
    <n v="115"/>
    <x v="115"/>
    <n v="0"/>
    <n v="1698"/>
    <n v="0"/>
    <n v="0"/>
    <n v="1698"/>
    <n v="-10560"/>
    <n v="-8862"/>
  </r>
  <r>
    <x v="49"/>
    <n v="116"/>
    <x v="116"/>
    <n v="0"/>
    <n v="307979"/>
    <n v="0"/>
    <n v="0"/>
    <n v="307979"/>
    <n v="-20178"/>
    <n v="287801"/>
  </r>
  <r>
    <x v="49"/>
    <n v="117"/>
    <x v="117"/>
    <n v="0"/>
    <n v="0"/>
    <n v="0"/>
    <n v="0"/>
    <n v="0"/>
    <n v="0"/>
    <n v="0"/>
  </r>
  <r>
    <x v="50"/>
    <n v="118"/>
    <x v="118"/>
    <n v="0"/>
    <n v="0"/>
    <n v="0"/>
    <n v="0"/>
    <n v="0"/>
    <n v="0"/>
    <n v="0"/>
  </r>
  <r>
    <x v="50"/>
    <n v="119"/>
    <x v="119"/>
    <n v="0"/>
    <n v="4524744"/>
    <n v="0"/>
    <n v="0"/>
    <n v="4524744"/>
    <n v="-235561"/>
    <n v="4289183"/>
  </r>
  <r>
    <x v="50"/>
    <n v="120"/>
    <x v="120"/>
    <n v="0"/>
    <n v="23201"/>
    <n v="0"/>
    <n v="0"/>
    <n v="23201"/>
    <n v="16831"/>
    <n v="40032"/>
  </r>
  <r>
    <x v="50"/>
    <n v="121"/>
    <x v="121"/>
    <n v="0"/>
    <n v="0"/>
    <n v="0"/>
    <n v="0"/>
    <n v="0"/>
    <n v="0"/>
    <n v="0"/>
  </r>
  <r>
    <x v="51"/>
    <n v="122"/>
    <x v="122"/>
    <n v="0"/>
    <n v="77575"/>
    <n v="0"/>
    <n v="0"/>
    <n v="77575"/>
    <n v="-153173"/>
    <n v="-75598"/>
  </r>
  <r>
    <x v="52"/>
    <n v="123"/>
    <x v="123"/>
    <n v="0"/>
    <n v="41555"/>
    <n v="0"/>
    <n v="0"/>
    <n v="41555"/>
    <n v="22848"/>
    <n v="64403"/>
  </r>
  <r>
    <x v="53"/>
    <n v="124"/>
    <x v="124"/>
    <n v="0"/>
    <n v="0"/>
    <n v="0"/>
    <n v="0"/>
    <n v="0"/>
    <n v="0"/>
    <n v="0"/>
  </r>
  <r>
    <x v="50"/>
    <n v="125"/>
    <x v="125"/>
    <n v="0"/>
    <n v="0"/>
    <n v="0"/>
    <n v="0"/>
    <n v="0"/>
    <n v="0"/>
    <n v="0"/>
  </r>
  <r>
    <x v="53"/>
    <n v="126"/>
    <x v="126"/>
    <n v="0"/>
    <n v="0"/>
    <n v="0"/>
    <n v="0"/>
    <n v="0"/>
    <n v="0"/>
    <n v="0"/>
  </r>
  <r>
    <x v="54"/>
    <n v="127"/>
    <x v="127"/>
    <n v="0"/>
    <n v="33358"/>
    <n v="0"/>
    <n v="0"/>
    <n v="33358"/>
    <n v="-3038"/>
    <n v="30320"/>
  </r>
  <r>
    <x v="53"/>
    <n v="128"/>
    <x v="128"/>
    <n v="0"/>
    <n v="0"/>
    <n v="0"/>
    <n v="0"/>
    <n v="0"/>
    <n v="0"/>
    <n v="0"/>
  </r>
  <r>
    <x v="55"/>
    <n v="129"/>
    <x v="129"/>
    <n v="0"/>
    <n v="48763"/>
    <n v="0"/>
    <n v="0"/>
    <n v="48763"/>
    <n v="-5002"/>
    <n v="43761"/>
  </r>
  <r>
    <x v="56"/>
    <n v="130"/>
    <x v="130"/>
    <n v="0"/>
    <n v="0"/>
    <n v="0"/>
    <n v="0"/>
    <n v="0"/>
    <n v="0"/>
    <n v="0"/>
  </r>
  <r>
    <x v="57"/>
    <n v="131"/>
    <x v="131"/>
    <n v="0"/>
    <n v="528016"/>
    <n v="0"/>
    <n v="0"/>
    <n v="528016"/>
    <n v="-13143"/>
    <n v="514873"/>
  </r>
  <r>
    <x v="58"/>
    <n v="132"/>
    <x v="132"/>
    <n v="0"/>
    <n v="119084"/>
    <n v="0"/>
    <n v="0"/>
    <n v="119084"/>
    <n v="52720"/>
    <n v="171804"/>
  </r>
  <r>
    <x v="59"/>
    <n v="133"/>
    <x v="133"/>
    <n v="0"/>
    <n v="8521"/>
    <n v="0"/>
    <n v="0"/>
    <n v="8521"/>
    <n v="-549"/>
    <n v="7972"/>
  </r>
  <r>
    <x v="60"/>
    <n v="134"/>
    <x v="134"/>
    <n v="0"/>
    <n v="10119"/>
    <n v="0"/>
    <n v="0"/>
    <n v="10119"/>
    <n v="-12562"/>
    <n v="-2443"/>
  </r>
  <r>
    <x v="57"/>
    <n v="135"/>
    <x v="135"/>
    <n v="0"/>
    <n v="0"/>
    <n v="0"/>
    <n v="0"/>
    <n v="0"/>
    <n v="0"/>
    <n v="0"/>
  </r>
  <r>
    <x v="57"/>
    <n v="136"/>
    <x v="136"/>
    <n v="0"/>
    <n v="0"/>
    <n v="0"/>
    <n v="0"/>
    <n v="0"/>
    <n v="0"/>
    <n v="0"/>
  </r>
  <r>
    <x v="61"/>
    <n v="137"/>
    <x v="137"/>
    <n v="0"/>
    <n v="356935"/>
    <n v="0"/>
    <n v="0"/>
    <n v="356935"/>
    <n v="7468"/>
    <n v="364403"/>
  </r>
  <r>
    <x v="61"/>
    <n v="138"/>
    <x v="138"/>
    <n v="0"/>
    <n v="465877"/>
    <n v="0"/>
    <n v="0"/>
    <n v="465877"/>
    <n v="-198579"/>
    <n v="267298"/>
  </r>
  <r>
    <x v="57"/>
    <n v="139"/>
    <x v="139"/>
    <n v="0"/>
    <n v="0"/>
    <n v="0"/>
    <n v="0"/>
    <n v="0"/>
    <n v="0"/>
    <n v="0"/>
  </r>
  <r>
    <x v="57"/>
    <n v="140"/>
    <x v="140"/>
    <n v="0"/>
    <n v="0"/>
    <n v="0"/>
    <n v="0"/>
    <n v="0"/>
    <n v="0"/>
    <n v="0"/>
  </r>
  <r>
    <x v="57"/>
    <n v="141"/>
    <x v="141"/>
    <n v="0"/>
    <n v="0"/>
    <n v="0"/>
    <n v="0"/>
    <n v="0"/>
    <n v="0"/>
    <n v="0"/>
  </r>
  <r>
    <x v="62"/>
    <n v="142"/>
    <x v="142"/>
    <n v="0"/>
    <n v="319610"/>
    <n v="0"/>
    <n v="0"/>
    <n v="319610"/>
    <n v="-4791"/>
    <n v="314819"/>
  </r>
  <r>
    <x v="63"/>
    <n v="143"/>
    <x v="143"/>
    <n v="0"/>
    <n v="29977"/>
    <n v="0"/>
    <n v="0"/>
    <n v="29977"/>
    <n v="23975"/>
    <n v="53952"/>
  </r>
  <r>
    <x v="64"/>
    <n v="144"/>
    <x v="144"/>
    <n v="0"/>
    <n v="110308"/>
    <n v="0"/>
    <n v="0"/>
    <n v="110308"/>
    <n v="-47790"/>
    <n v="62518"/>
  </r>
  <r>
    <x v="65"/>
    <n v="145"/>
    <x v="145"/>
    <n v="0"/>
    <n v="290381"/>
    <n v="0"/>
    <n v="0"/>
    <n v="290381"/>
    <n v="50727"/>
    <n v="341108"/>
  </r>
  <r>
    <x v="66"/>
    <n v="146"/>
    <x v="146"/>
    <n v="0"/>
    <n v="154"/>
    <n v="0"/>
    <n v="0"/>
    <n v="154"/>
    <n v="-1"/>
    <n v="153"/>
  </r>
  <r>
    <x v="67"/>
    <n v="147"/>
    <x v="147"/>
    <n v="0"/>
    <n v="332499"/>
    <n v="0"/>
    <n v="0"/>
    <n v="332499"/>
    <n v="45056"/>
    <n v="377555"/>
  </r>
  <r>
    <x v="68"/>
    <n v="148"/>
    <x v="148"/>
    <n v="0"/>
    <n v="140062"/>
    <n v="0"/>
    <n v="0"/>
    <n v="140062"/>
    <n v="21465"/>
    <n v="161527"/>
  </r>
  <r>
    <x v="69"/>
    <n v="149"/>
    <x v="149"/>
    <n v="0"/>
    <n v="1149762"/>
    <n v="0"/>
    <n v="0"/>
    <n v="1149762"/>
    <n v="-71403"/>
    <n v="1078359"/>
  </r>
  <r>
    <x v="69"/>
    <n v="150"/>
    <x v="150"/>
    <n v="0"/>
    <n v="131896"/>
    <n v="0"/>
    <n v="0"/>
    <n v="131896"/>
    <n v="114032"/>
    <n v="245928"/>
  </r>
  <r>
    <x v="70"/>
    <n v="151"/>
    <x v="151"/>
    <n v="0"/>
    <n v="0"/>
    <n v="0"/>
    <n v="0"/>
    <n v="0"/>
    <n v="0"/>
    <n v="0"/>
  </r>
  <r>
    <x v="71"/>
    <n v="152"/>
    <x v="152"/>
    <n v="0"/>
    <n v="398027"/>
    <n v="0"/>
    <n v="0"/>
    <n v="398027"/>
    <n v="137953"/>
    <n v="535980"/>
  </r>
  <r>
    <x v="45"/>
    <n v="153"/>
    <x v="153"/>
    <n v="0"/>
    <n v="0"/>
    <n v="0"/>
    <n v="0"/>
    <n v="0"/>
    <n v="-54743"/>
    <n v="-54743"/>
  </r>
  <r>
    <x v="72"/>
    <n v="154"/>
    <x v="154"/>
    <n v="0"/>
    <n v="31513"/>
    <n v="0"/>
    <n v="0"/>
    <n v="31513"/>
    <n v="18224"/>
    <n v="49737"/>
  </r>
  <r>
    <x v="73"/>
    <n v="155"/>
    <x v="155"/>
    <n v="0"/>
    <n v="2840"/>
    <n v="0"/>
    <n v="0"/>
    <n v="2840"/>
    <n v="2456"/>
    <n v="5296"/>
  </r>
  <r>
    <x v="72"/>
    <n v="156"/>
    <x v="156"/>
    <n v="0"/>
    <n v="0"/>
    <n v="0"/>
    <n v="0"/>
    <n v="0"/>
    <n v="0"/>
    <n v="0"/>
  </r>
  <r>
    <x v="74"/>
    <n v="157"/>
    <x v="157"/>
    <n v="0"/>
    <n v="61221"/>
    <n v="0"/>
    <n v="0"/>
    <n v="61221"/>
    <n v="17354"/>
    <n v="78575"/>
  </r>
  <r>
    <x v="75"/>
    <n v="158"/>
    <x v="158"/>
    <n v="0"/>
    <n v="309"/>
    <n v="0"/>
    <n v="0"/>
    <n v="309"/>
    <n v="-54"/>
    <n v="255"/>
  </r>
  <r>
    <x v="76"/>
    <n v="159"/>
    <x v="159"/>
    <n v="0"/>
    <n v="334151"/>
    <n v="0"/>
    <n v="0"/>
    <n v="334151"/>
    <n v="6542"/>
    <n v="340693"/>
  </r>
  <r>
    <x v="75"/>
    <n v="160"/>
    <x v="160"/>
    <n v="0"/>
    <n v="21657"/>
    <n v="0"/>
    <n v="0"/>
    <n v="21657"/>
    <n v="-858"/>
    <n v="20799"/>
  </r>
  <r>
    <x v="77"/>
    <n v="161"/>
    <x v="161"/>
    <n v="0"/>
    <n v="136210"/>
    <n v="0"/>
    <n v="0"/>
    <n v="136210"/>
    <n v="-27767"/>
    <n v="108443"/>
  </r>
  <r>
    <x v="77"/>
    <n v="162"/>
    <x v="162"/>
    <n v="0"/>
    <n v="0"/>
    <n v="0"/>
    <n v="0"/>
    <n v="0"/>
    <n v="0"/>
    <n v="0"/>
  </r>
  <r>
    <x v="78"/>
    <n v="163"/>
    <x v="163"/>
    <n v="0"/>
    <n v="0"/>
    <n v="0"/>
    <n v="0"/>
    <n v="0"/>
    <n v="-4018"/>
    <n v="-4018"/>
  </r>
  <r>
    <x v="79"/>
    <n v="164"/>
    <x v="164"/>
    <n v="0"/>
    <n v="5326"/>
    <n v="0"/>
    <n v="0"/>
    <n v="5326"/>
    <n v="4430"/>
    <n v="9756"/>
  </r>
  <r>
    <x v="80"/>
    <n v="165"/>
    <x v="165"/>
    <n v="0"/>
    <n v="49458"/>
    <n v="0"/>
    <n v="0"/>
    <n v="49458"/>
    <n v="23646"/>
    <n v="73104"/>
  </r>
  <r>
    <x v="77"/>
    <n v="166"/>
    <x v="166"/>
    <n v="0"/>
    <n v="0"/>
    <n v="0"/>
    <n v="0"/>
    <n v="0"/>
    <n v="0"/>
    <n v="0"/>
  </r>
  <r>
    <x v="77"/>
    <n v="167"/>
    <x v="167"/>
    <n v="0"/>
    <n v="0"/>
    <n v="0"/>
    <n v="0"/>
    <n v="0"/>
    <n v="0"/>
    <n v="0"/>
  </r>
  <r>
    <x v="81"/>
    <n v="168"/>
    <x v="168"/>
    <n v="0"/>
    <n v="317125"/>
    <n v="0"/>
    <n v="0"/>
    <n v="317125"/>
    <n v="274174"/>
    <n v="591299"/>
  </r>
  <r>
    <x v="81"/>
    <n v="169"/>
    <x v="169"/>
    <n v="0"/>
    <n v="0"/>
    <n v="0"/>
    <n v="0"/>
    <n v="0"/>
    <n v="-294233"/>
    <n v="-294233"/>
  </r>
  <r>
    <x v="82"/>
    <n v="170"/>
    <x v="170"/>
    <n v="0"/>
    <n v="3944"/>
    <n v="0"/>
    <n v="0"/>
    <n v="3944"/>
    <n v="3008"/>
    <n v="6952"/>
  </r>
  <r>
    <x v="83"/>
    <n v="171"/>
    <x v="171"/>
    <n v="0"/>
    <n v="474359"/>
    <n v="0"/>
    <n v="0"/>
    <n v="474359"/>
    <n v="-34417"/>
    <n v="439942"/>
  </r>
  <r>
    <x v="82"/>
    <n v="172"/>
    <x v="172"/>
    <n v="0"/>
    <n v="0"/>
    <n v="0"/>
    <n v="0"/>
    <n v="0"/>
    <n v="0"/>
    <n v="0"/>
  </r>
  <r>
    <x v="40"/>
    <n v="204"/>
    <x v="173"/>
    <n v="0"/>
    <n v="18971"/>
    <n v="0"/>
    <n v="0"/>
    <n v="18971"/>
    <n v="16402"/>
    <n v="35373"/>
  </r>
  <r>
    <x v="82"/>
    <n v="173"/>
    <x v="174"/>
    <n v="0"/>
    <n v="150288"/>
    <n v="0"/>
    <n v="0"/>
    <n v="150288"/>
    <n v="38511"/>
    <n v="188799"/>
  </r>
  <r>
    <x v="82"/>
    <n v="205"/>
    <x v="175"/>
    <n v="0"/>
    <n v="1142"/>
    <n v="0"/>
    <n v="0"/>
    <n v="1142"/>
    <n v="988"/>
    <n v="2130"/>
  </r>
  <r>
    <x v="84"/>
    <n v="174"/>
    <x v="176"/>
    <n v="0"/>
    <n v="2734351"/>
    <n v="0"/>
    <n v="215106"/>
    <n v="2949457"/>
    <n v="128011"/>
    <n v="3077468"/>
  </r>
  <r>
    <x v="85"/>
    <n v="175"/>
    <x v="177"/>
    <n v="0"/>
    <n v="10134"/>
    <n v="0"/>
    <n v="0"/>
    <n v="10134"/>
    <n v="-24336"/>
    <n v="-14202"/>
  </r>
  <r>
    <x v="86"/>
    <n v="176"/>
    <x v="178"/>
    <n v="0"/>
    <n v="54799"/>
    <n v="0"/>
    <n v="0"/>
    <n v="54799"/>
    <n v="-8370"/>
    <n v="46429"/>
  </r>
  <r>
    <x v="57"/>
    <n v="177"/>
    <x v="179"/>
    <n v="0"/>
    <n v="0"/>
    <n v="0"/>
    <n v="0"/>
    <n v="0"/>
    <n v="0"/>
    <n v="0"/>
  </r>
  <r>
    <x v="87"/>
    <n v="178"/>
    <x v="180"/>
    <n v="0"/>
    <n v="1683"/>
    <n v="0"/>
    <n v="0"/>
    <n v="1683"/>
    <n v="343"/>
    <n v="2026"/>
  </r>
  <r>
    <x v="87"/>
    <n v="179"/>
    <x v="181"/>
    <n v="0"/>
    <n v="0"/>
    <n v="0"/>
    <n v="0"/>
    <n v="0"/>
    <n v="0"/>
    <n v="0"/>
  </r>
  <r>
    <x v="53"/>
    <n v="180"/>
    <x v="182"/>
    <n v="0"/>
    <n v="0"/>
    <n v="0"/>
    <n v="0"/>
    <n v="0"/>
    <n v="0"/>
    <n v="0"/>
  </r>
  <r>
    <x v="87"/>
    <n v="181"/>
    <x v="183"/>
    <n v="0"/>
    <n v="0"/>
    <n v="0"/>
    <n v="0"/>
    <n v="0"/>
    <n v="0"/>
    <n v="0"/>
  </r>
  <r>
    <x v="53"/>
    <n v="182"/>
    <x v="184"/>
    <n v="0"/>
    <n v="1029505"/>
    <n v="0"/>
    <n v="0"/>
    <n v="1029505"/>
    <n v="489219"/>
    <n v="1518724"/>
  </r>
  <r>
    <x v="88"/>
    <n v="183"/>
    <x v="185"/>
    <n v="0"/>
    <n v="0"/>
    <n v="0"/>
    <n v="0"/>
    <n v="0"/>
    <n v="0"/>
    <n v="0"/>
  </r>
  <r>
    <x v="89"/>
    <n v="184"/>
    <x v="186"/>
    <n v="0"/>
    <n v="159581"/>
    <n v="0"/>
    <n v="0"/>
    <n v="159581"/>
    <n v="-244319"/>
    <n v="-84738"/>
  </r>
  <r>
    <x v="89"/>
    <n v="185"/>
    <x v="187"/>
    <n v="0"/>
    <n v="0"/>
    <n v="0"/>
    <n v="0"/>
    <n v="0"/>
    <n v="0"/>
    <n v="0"/>
  </r>
  <r>
    <x v="90"/>
    <n v="186"/>
    <x v="188"/>
    <n v="0"/>
    <n v="0"/>
    <n v="0"/>
    <n v="0"/>
    <n v="0"/>
    <n v="0"/>
    <n v="0"/>
  </r>
  <r>
    <x v="60"/>
    <n v="187"/>
    <x v="189"/>
    <n v="0"/>
    <n v="15691"/>
    <n v="0"/>
    <n v="0"/>
    <n v="15691"/>
    <n v="2938"/>
    <n v="18629"/>
  </r>
  <r>
    <x v="91"/>
    <n v="188"/>
    <x v="190"/>
    <n v="0"/>
    <n v="0"/>
    <n v="0"/>
    <n v="0"/>
    <n v="0"/>
    <n v="0"/>
    <n v="0"/>
  </r>
  <r>
    <x v="92"/>
    <n v="189"/>
    <x v="191"/>
    <n v="0"/>
    <n v="522961"/>
    <n v="0"/>
    <n v="0"/>
    <n v="522961"/>
    <n v="-189241"/>
    <n v="333720"/>
  </r>
  <r>
    <x v="93"/>
    <n v="190"/>
    <x v="192"/>
    <n v="0"/>
    <n v="75715"/>
    <n v="0"/>
    <n v="0"/>
    <n v="75715"/>
    <n v="55817"/>
    <n v="131532"/>
  </r>
  <r>
    <x v="94"/>
    <n v="191"/>
    <x v="193"/>
    <n v="0"/>
    <n v="0"/>
    <n v="0"/>
    <n v="0"/>
    <n v="0"/>
    <n v="0"/>
    <n v="0"/>
  </r>
  <r>
    <x v="95"/>
    <n v="192"/>
    <x v="194"/>
    <n v="0"/>
    <n v="93328"/>
    <n v="0"/>
    <n v="0"/>
    <n v="93328"/>
    <n v="22155"/>
    <n v="115483"/>
  </r>
  <r>
    <x v="96"/>
    <n v="193"/>
    <x v="195"/>
    <n v="0"/>
    <n v="25424"/>
    <n v="0"/>
    <n v="0"/>
    <n v="25424"/>
    <n v="-3563"/>
    <n v="21861"/>
  </r>
  <r>
    <x v="97"/>
    <n v="194"/>
    <x v="196"/>
    <n v="0"/>
    <n v="2346"/>
    <n v="0"/>
    <n v="0"/>
    <n v="2346"/>
    <n v="462"/>
    <n v="2808"/>
  </r>
  <r>
    <x v="95"/>
    <n v="195"/>
    <x v="197"/>
    <n v="0"/>
    <n v="0"/>
    <n v="0"/>
    <n v="0"/>
    <n v="0"/>
    <n v="0"/>
    <n v="0"/>
  </r>
  <r>
    <x v="82"/>
    <n v="196"/>
    <x v="198"/>
    <n v="0"/>
    <n v="7626"/>
    <n v="0"/>
    <n v="0"/>
    <n v="7626"/>
    <n v="2749"/>
    <n v="10375"/>
  </r>
  <r>
    <x v="79"/>
    <n v="197"/>
    <x v="199"/>
    <n v="0"/>
    <n v="6020"/>
    <n v="0"/>
    <n v="0"/>
    <n v="6020"/>
    <n v="678"/>
    <n v="6698"/>
  </r>
  <r>
    <x v="21"/>
    <n v="198"/>
    <x v="200"/>
    <n v="0"/>
    <n v="70629"/>
    <n v="0"/>
    <n v="0"/>
    <n v="70629"/>
    <n v="-12204"/>
    <n v="58425"/>
  </r>
  <r>
    <x v="98"/>
    <n v="199"/>
    <x v="201"/>
    <n v="0"/>
    <n v="407914"/>
    <n v="0"/>
    <n v="0"/>
    <n v="407914"/>
    <n v="-15502"/>
    <n v="3924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compact="0" compactData="0" multipleFieldFilters="0">
  <location ref="A6:I308" firstHeaderRow="0" firstDataRow="1" firstDataCol="2"/>
  <pivotFields count="10">
    <pivotField axis="axisRow" compact="0" outline="0" showAll="0" sortType="ascending">
      <items count="100">
        <item x="1"/>
        <item x="95"/>
        <item x="2"/>
        <item x="6"/>
        <item x="0"/>
        <item x="7"/>
        <item x="9"/>
        <item x="10"/>
        <item x="11"/>
        <item x="59"/>
        <item x="12"/>
        <item x="21"/>
        <item x="14"/>
        <item x="15"/>
        <item x="17"/>
        <item x="20"/>
        <item x="19"/>
        <item x="18"/>
        <item x="22"/>
        <item x="4"/>
        <item x="26"/>
        <item x="27"/>
        <item x="28"/>
        <item x="29"/>
        <item x="16"/>
        <item x="33"/>
        <item x="23"/>
        <item x="54"/>
        <item x="30"/>
        <item x="32"/>
        <item x="35"/>
        <item x="36"/>
        <item x="37"/>
        <item x="8"/>
        <item x="38"/>
        <item x="79"/>
        <item x="39"/>
        <item x="34"/>
        <item x="43"/>
        <item x="41"/>
        <item x="44"/>
        <item x="40"/>
        <item x="46"/>
        <item x="42"/>
        <item x="48"/>
        <item x="50"/>
        <item x="78"/>
        <item x="80"/>
        <item x="82"/>
        <item x="66"/>
        <item x="69"/>
        <item x="53"/>
        <item x="89"/>
        <item x="51"/>
        <item x="52"/>
        <item x="49"/>
        <item x="88"/>
        <item x="60"/>
        <item x="90"/>
        <item x="87"/>
        <item x="91"/>
        <item x="55"/>
        <item x="83"/>
        <item x="72"/>
        <item x="73"/>
        <item x="81"/>
        <item x="74"/>
        <item x="76"/>
        <item x="77"/>
        <item x="75"/>
        <item x="70"/>
        <item x="45"/>
        <item x="86"/>
        <item x="57"/>
        <item x="85"/>
        <item x="56"/>
        <item x="63"/>
        <item x="24"/>
        <item x="61"/>
        <item x="68"/>
        <item x="71"/>
        <item x="67"/>
        <item x="64"/>
        <item x="3"/>
        <item x="58"/>
        <item x="62"/>
        <item x="65"/>
        <item x="84"/>
        <item x="92"/>
        <item x="47"/>
        <item x="93"/>
        <item x="31"/>
        <item x="94"/>
        <item x="5"/>
        <item x="96"/>
        <item x="97"/>
        <item x="13"/>
        <item x="25"/>
        <item x="98"/>
        <item t="default"/>
      </items>
    </pivotField>
    <pivotField compact="0" outline="0" showAll="0"/>
    <pivotField axis="axisRow" compact="0" outline="0" showAll="0" defaultSubtotal="0">
      <items count="202">
        <item x="13"/>
        <item x="3"/>
        <item x="14"/>
        <item x="15"/>
        <item x="16"/>
        <item x="17"/>
        <item x="18"/>
        <item x="19"/>
        <item x="0"/>
        <item x="1"/>
        <item x="2"/>
        <item x="5"/>
        <item x="6"/>
        <item x="7"/>
        <item x="9"/>
        <item x="10"/>
        <item x="20"/>
        <item x="21"/>
        <item x="22"/>
        <item x="23"/>
        <item x="24"/>
        <item x="25"/>
        <item x="26"/>
        <item x="27"/>
        <item x="28"/>
        <item x="29"/>
        <item x="11"/>
        <item x="30"/>
        <item x="31"/>
        <item x="32"/>
        <item x="33"/>
        <item x="34"/>
        <item x="35"/>
        <item x="36"/>
        <item x="37"/>
        <item x="39"/>
        <item x="40"/>
        <item x="41"/>
        <item x="42"/>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1"/>
        <item x="100"/>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4"/>
        <item x="176"/>
        <item x="177"/>
        <item x="178"/>
        <item x="179"/>
        <item x="180"/>
        <item x="181"/>
        <item x="182"/>
        <item x="183"/>
        <item x="184"/>
        <item x="185"/>
        <item x="186"/>
        <item x="187"/>
        <item x="188"/>
        <item x="189"/>
        <item x="190"/>
        <item x="191"/>
        <item x="192"/>
        <item x="193"/>
        <item x="194"/>
        <item x="195"/>
        <item x="196"/>
        <item x="197"/>
        <item x="198"/>
        <item x="199"/>
        <item x="200"/>
        <item x="201"/>
        <item x="4"/>
        <item x="8"/>
        <item x="12"/>
        <item x="43"/>
        <item x="173"/>
        <item x="175"/>
        <item x="38"/>
      </items>
    </pivotField>
    <pivotField dataField="1" compact="0" numFmtId="168" outline="0" showAll="0"/>
    <pivotField dataField="1" compact="0" numFmtId="168" outline="0" showAll="0"/>
    <pivotField dataField="1" compact="0" numFmtId="168" outline="0" showAll="0"/>
    <pivotField dataField="1" compact="0" numFmtId="168" outline="0" showAll="0"/>
    <pivotField dataField="1" compact="0" numFmtId="168" outline="0" showAll="0" defaultSubtotal="0"/>
    <pivotField dataField="1" compact="0" numFmtId="168" outline="0" showAll="0" defaultSubtotal="0"/>
    <pivotField dataField="1" compact="0" numFmtId="168" outline="0" showAll="0" defaultSubtotal="0"/>
  </pivotFields>
  <rowFields count="2">
    <field x="0"/>
    <field x="2"/>
  </rowFields>
  <rowItems count="302">
    <i>
      <x/>
      <x/>
    </i>
    <i r="1">
      <x v="2"/>
    </i>
    <i t="default">
      <x/>
    </i>
    <i>
      <x v="1"/>
      <x v="187"/>
    </i>
    <i r="1">
      <x v="190"/>
    </i>
    <i t="default">
      <x v="1"/>
    </i>
    <i>
      <x v="2"/>
      <x v="3"/>
    </i>
    <i t="default">
      <x v="2"/>
    </i>
    <i>
      <x v="3"/>
      <x v="7"/>
    </i>
    <i t="default">
      <x v="3"/>
    </i>
    <i>
      <x v="4"/>
      <x v="1"/>
    </i>
    <i r="1">
      <x v="8"/>
    </i>
    <i r="1">
      <x v="9"/>
    </i>
    <i r="1">
      <x v="10"/>
    </i>
    <i r="1">
      <x v="11"/>
    </i>
    <i r="1">
      <x v="12"/>
    </i>
    <i r="1">
      <x v="13"/>
    </i>
    <i r="1">
      <x v="14"/>
    </i>
    <i r="1">
      <x v="15"/>
    </i>
    <i r="1">
      <x v="26"/>
    </i>
    <i r="1">
      <x v="195"/>
    </i>
    <i r="1">
      <x v="196"/>
    </i>
    <i r="1">
      <x v="197"/>
    </i>
    <i t="default">
      <x v="4"/>
    </i>
    <i>
      <x v="5"/>
      <x v="16"/>
    </i>
    <i t="default">
      <x v="5"/>
    </i>
    <i>
      <x v="6"/>
      <x v="18"/>
    </i>
    <i t="default">
      <x v="6"/>
    </i>
    <i>
      <x v="7"/>
      <x v="19"/>
    </i>
    <i t="default">
      <x v="7"/>
    </i>
    <i>
      <x v="8"/>
      <x v="20"/>
    </i>
    <i t="default">
      <x v="8"/>
    </i>
    <i>
      <x v="9"/>
      <x v="128"/>
    </i>
    <i t="default">
      <x v="9"/>
    </i>
    <i>
      <x v="10"/>
      <x v="21"/>
    </i>
    <i t="default">
      <x v="10"/>
    </i>
    <i>
      <x v="11"/>
      <x v="31"/>
    </i>
    <i r="1">
      <x v="193"/>
    </i>
    <i t="default">
      <x v="11"/>
    </i>
    <i>
      <x v="12"/>
      <x v="23"/>
    </i>
    <i t="default">
      <x v="12"/>
    </i>
    <i>
      <x v="13"/>
      <x v="24"/>
    </i>
    <i t="default">
      <x v="13"/>
    </i>
    <i>
      <x v="14"/>
      <x v="27"/>
    </i>
    <i r="1">
      <x v="39"/>
    </i>
    <i r="1">
      <x v="40"/>
    </i>
    <i t="default">
      <x v="14"/>
    </i>
    <i>
      <x v="15"/>
      <x v="30"/>
    </i>
    <i t="default">
      <x v="15"/>
    </i>
    <i>
      <x v="16"/>
      <x v="29"/>
    </i>
    <i t="default">
      <x v="16"/>
    </i>
    <i>
      <x v="17"/>
      <x v="28"/>
    </i>
    <i t="default">
      <x v="17"/>
    </i>
    <i>
      <x v="18"/>
      <x v="32"/>
    </i>
    <i t="default">
      <x v="18"/>
    </i>
    <i>
      <x v="19"/>
      <x v="5"/>
    </i>
    <i t="default">
      <x v="19"/>
    </i>
    <i>
      <x v="20"/>
      <x v="35"/>
    </i>
    <i r="1">
      <x v="36"/>
    </i>
    <i t="default">
      <x v="20"/>
    </i>
    <i>
      <x v="21"/>
      <x v="37"/>
    </i>
    <i r="1">
      <x v="44"/>
    </i>
    <i r="1">
      <x v="198"/>
    </i>
    <i t="default">
      <x v="21"/>
    </i>
    <i>
      <x v="22"/>
      <x v="38"/>
    </i>
    <i t="default">
      <x v="22"/>
    </i>
    <i>
      <x v="23"/>
      <x v="41"/>
    </i>
    <i t="default">
      <x v="23"/>
    </i>
    <i>
      <x v="24"/>
      <x v="25"/>
    </i>
    <i t="default">
      <x v="24"/>
    </i>
    <i>
      <x v="25"/>
      <x v="46"/>
    </i>
    <i t="default">
      <x v="25"/>
    </i>
    <i>
      <x v="26"/>
      <x v="33"/>
    </i>
    <i t="default">
      <x v="26"/>
    </i>
    <i>
      <x v="27"/>
      <x v="122"/>
    </i>
    <i t="default">
      <x v="27"/>
    </i>
    <i>
      <x v="28"/>
      <x v="42"/>
    </i>
    <i t="default">
      <x v="28"/>
    </i>
    <i>
      <x v="29"/>
      <x v="45"/>
    </i>
    <i r="1">
      <x v="48"/>
    </i>
    <i r="1">
      <x v="50"/>
    </i>
    <i t="default">
      <x v="29"/>
    </i>
    <i>
      <x v="30"/>
      <x v="49"/>
    </i>
    <i t="default">
      <x v="30"/>
    </i>
    <i>
      <x v="31"/>
      <x v="51"/>
    </i>
    <i t="default">
      <x v="31"/>
    </i>
    <i>
      <x v="32"/>
      <x v="52"/>
    </i>
    <i t="default">
      <x v="32"/>
    </i>
    <i>
      <x v="33"/>
      <x v="17"/>
    </i>
    <i t="default">
      <x v="33"/>
    </i>
    <i>
      <x v="34"/>
      <x v="53"/>
    </i>
    <i t="default">
      <x v="34"/>
    </i>
    <i>
      <x v="35"/>
      <x v="159"/>
    </i>
    <i r="1">
      <x v="192"/>
    </i>
    <i t="default">
      <x v="35"/>
    </i>
    <i>
      <x v="36"/>
      <x v="54"/>
    </i>
    <i r="1">
      <x v="55"/>
    </i>
    <i r="1">
      <x v="56"/>
    </i>
    <i r="1">
      <x v="57"/>
    </i>
    <i r="1">
      <x v="58"/>
    </i>
    <i t="default">
      <x v="36"/>
    </i>
    <i>
      <x v="37"/>
      <x v="47"/>
    </i>
    <i t="default">
      <x v="37"/>
    </i>
    <i>
      <x v="38"/>
      <x v="65"/>
    </i>
    <i r="1">
      <x v="103"/>
    </i>
    <i t="default">
      <x v="38"/>
    </i>
    <i>
      <x v="39"/>
      <x v="60"/>
    </i>
    <i r="1">
      <x v="63"/>
    </i>
    <i r="1">
      <x v="66"/>
    </i>
    <i r="1">
      <x v="68"/>
    </i>
    <i r="1">
      <x v="72"/>
    </i>
    <i r="1">
      <x v="85"/>
    </i>
    <i r="1">
      <x v="104"/>
    </i>
    <i r="1">
      <x v="105"/>
    </i>
    <i t="default">
      <x v="39"/>
    </i>
    <i>
      <x v="40"/>
      <x v="69"/>
    </i>
    <i t="default">
      <x v="40"/>
    </i>
    <i>
      <x v="41"/>
      <x v="59"/>
    </i>
    <i r="1">
      <x v="64"/>
    </i>
    <i r="1">
      <x v="67"/>
    </i>
    <i r="1">
      <x v="70"/>
    </i>
    <i r="1">
      <x v="71"/>
    </i>
    <i r="1">
      <x v="73"/>
    </i>
    <i r="1">
      <x v="74"/>
    </i>
    <i r="1">
      <x v="75"/>
    </i>
    <i r="1">
      <x v="81"/>
    </i>
    <i r="1">
      <x v="83"/>
    </i>
    <i r="1">
      <x v="86"/>
    </i>
    <i r="1">
      <x v="87"/>
    </i>
    <i r="1">
      <x v="88"/>
    </i>
    <i r="1">
      <x v="89"/>
    </i>
    <i r="1">
      <x v="90"/>
    </i>
    <i r="1">
      <x v="91"/>
    </i>
    <i r="1">
      <x v="92"/>
    </i>
    <i r="1">
      <x v="93"/>
    </i>
    <i r="1">
      <x v="94"/>
    </i>
    <i r="1">
      <x v="106"/>
    </i>
    <i r="1">
      <x v="108"/>
    </i>
    <i r="1">
      <x v="199"/>
    </i>
    <i t="default">
      <x v="41"/>
    </i>
    <i>
      <x v="42"/>
      <x v="96"/>
    </i>
    <i r="1">
      <x v="97"/>
    </i>
    <i t="default">
      <x v="42"/>
    </i>
    <i>
      <x v="43"/>
      <x v="61"/>
    </i>
    <i r="1">
      <x v="62"/>
    </i>
    <i r="1">
      <x v="95"/>
    </i>
    <i r="1">
      <x v="100"/>
    </i>
    <i r="1">
      <x v="107"/>
    </i>
    <i t="default">
      <x v="43"/>
    </i>
    <i>
      <x v="44"/>
      <x v="109"/>
    </i>
    <i r="1">
      <x v="110"/>
    </i>
    <i t="default">
      <x v="44"/>
    </i>
    <i>
      <x v="45"/>
      <x v="113"/>
    </i>
    <i r="1">
      <x v="114"/>
    </i>
    <i r="1">
      <x v="115"/>
    </i>
    <i r="1">
      <x v="116"/>
    </i>
    <i r="1">
      <x v="120"/>
    </i>
    <i t="default">
      <x v="45"/>
    </i>
    <i>
      <x v="46"/>
      <x v="158"/>
    </i>
    <i t="default">
      <x v="46"/>
    </i>
    <i>
      <x v="47"/>
      <x v="160"/>
    </i>
    <i t="default">
      <x v="47"/>
    </i>
    <i>
      <x v="48"/>
      <x v="165"/>
    </i>
    <i r="1">
      <x v="167"/>
    </i>
    <i r="1">
      <x v="168"/>
    </i>
    <i r="1">
      <x v="191"/>
    </i>
    <i r="1">
      <x v="200"/>
    </i>
    <i t="default">
      <x v="48"/>
    </i>
    <i>
      <x v="49"/>
      <x v="141"/>
    </i>
    <i t="default">
      <x v="49"/>
    </i>
    <i>
      <x v="50"/>
      <x v="144"/>
    </i>
    <i r="1">
      <x v="145"/>
    </i>
    <i t="default">
      <x v="50"/>
    </i>
    <i>
      <x v="51"/>
      <x v="119"/>
    </i>
    <i r="1">
      <x v="121"/>
    </i>
    <i r="1">
      <x v="123"/>
    </i>
    <i r="1">
      <x v="175"/>
    </i>
    <i r="1">
      <x v="177"/>
    </i>
    <i t="default">
      <x v="51"/>
    </i>
    <i>
      <x v="52"/>
      <x v="179"/>
    </i>
    <i r="1">
      <x v="180"/>
    </i>
    <i t="default">
      <x v="52"/>
    </i>
    <i>
      <x v="53"/>
      <x v="117"/>
    </i>
    <i t="default">
      <x v="53"/>
    </i>
    <i>
      <x v="54"/>
      <x v="118"/>
    </i>
    <i t="default">
      <x v="54"/>
    </i>
    <i>
      <x v="55"/>
      <x v="111"/>
    </i>
    <i r="1">
      <x v="112"/>
    </i>
    <i t="default">
      <x v="55"/>
    </i>
    <i>
      <x v="56"/>
      <x v="178"/>
    </i>
    <i t="default">
      <x v="56"/>
    </i>
    <i>
      <x v="57"/>
      <x v="129"/>
    </i>
    <i r="1">
      <x v="182"/>
    </i>
    <i t="default">
      <x v="57"/>
    </i>
    <i>
      <x v="58"/>
      <x v="181"/>
    </i>
    <i t="default">
      <x v="58"/>
    </i>
    <i>
      <x v="59"/>
      <x v="173"/>
    </i>
    <i r="1">
      <x v="174"/>
    </i>
    <i r="1">
      <x v="176"/>
    </i>
    <i t="default">
      <x v="59"/>
    </i>
    <i>
      <x v="60"/>
      <x v="183"/>
    </i>
    <i t="default">
      <x v="60"/>
    </i>
    <i>
      <x v="61"/>
      <x v="124"/>
    </i>
    <i t="default">
      <x v="61"/>
    </i>
    <i>
      <x v="62"/>
      <x v="166"/>
    </i>
    <i t="default">
      <x v="62"/>
    </i>
    <i>
      <x v="63"/>
      <x v="149"/>
    </i>
    <i r="1">
      <x v="151"/>
    </i>
    <i t="default">
      <x v="63"/>
    </i>
    <i>
      <x v="64"/>
      <x v="150"/>
    </i>
    <i t="default">
      <x v="64"/>
    </i>
    <i>
      <x v="65"/>
      <x v="163"/>
    </i>
    <i r="1">
      <x v="164"/>
    </i>
    <i t="default">
      <x v="65"/>
    </i>
    <i>
      <x v="66"/>
      <x v="152"/>
    </i>
    <i t="default">
      <x v="66"/>
    </i>
    <i>
      <x v="67"/>
      <x v="154"/>
    </i>
    <i t="default">
      <x v="67"/>
    </i>
    <i>
      <x v="68"/>
      <x v="156"/>
    </i>
    <i r="1">
      <x v="157"/>
    </i>
    <i r="1">
      <x v="161"/>
    </i>
    <i r="1">
      <x v="162"/>
    </i>
    <i t="default">
      <x v="68"/>
    </i>
    <i>
      <x v="69"/>
      <x v="153"/>
    </i>
    <i r="1">
      <x v="155"/>
    </i>
    <i t="default">
      <x v="69"/>
    </i>
    <i>
      <x v="70"/>
      <x v="146"/>
    </i>
    <i t="default">
      <x v="70"/>
    </i>
    <i>
      <x v="71"/>
      <x v="76"/>
    </i>
    <i r="1">
      <x v="77"/>
    </i>
    <i r="1">
      <x v="78"/>
    </i>
    <i r="1">
      <x v="79"/>
    </i>
    <i r="1">
      <x v="80"/>
    </i>
    <i r="1">
      <x v="82"/>
    </i>
    <i r="1">
      <x v="84"/>
    </i>
    <i r="1">
      <x v="148"/>
    </i>
    <i t="default">
      <x v="71"/>
    </i>
    <i>
      <x v="72"/>
      <x v="171"/>
    </i>
    <i t="default">
      <x v="72"/>
    </i>
    <i>
      <x v="73"/>
      <x v="126"/>
    </i>
    <i r="1">
      <x v="130"/>
    </i>
    <i r="1">
      <x v="131"/>
    </i>
    <i r="1">
      <x v="134"/>
    </i>
    <i r="1">
      <x v="135"/>
    </i>
    <i r="1">
      <x v="136"/>
    </i>
    <i r="1">
      <x v="172"/>
    </i>
    <i t="default">
      <x v="73"/>
    </i>
    <i>
      <x v="74"/>
      <x v="170"/>
    </i>
    <i t="default">
      <x v="74"/>
    </i>
    <i>
      <x v="75"/>
      <x v="125"/>
    </i>
    <i t="default">
      <x v="75"/>
    </i>
    <i>
      <x v="76"/>
      <x v="138"/>
    </i>
    <i t="default">
      <x v="76"/>
    </i>
    <i>
      <x v="77"/>
      <x v="34"/>
    </i>
    <i t="default">
      <x v="77"/>
    </i>
    <i>
      <x v="78"/>
      <x v="132"/>
    </i>
    <i r="1">
      <x v="133"/>
    </i>
    <i t="default">
      <x v="78"/>
    </i>
    <i>
      <x v="79"/>
      <x v="143"/>
    </i>
    <i t="default">
      <x v="79"/>
    </i>
    <i>
      <x v="80"/>
      <x v="147"/>
    </i>
    <i t="default">
      <x v="80"/>
    </i>
    <i>
      <x v="81"/>
      <x v="142"/>
    </i>
    <i t="default">
      <x v="81"/>
    </i>
    <i>
      <x v="82"/>
      <x v="139"/>
    </i>
    <i t="default">
      <x v="82"/>
    </i>
    <i>
      <x v="83"/>
      <x v="4"/>
    </i>
    <i t="default">
      <x v="83"/>
    </i>
    <i>
      <x v="84"/>
      <x v="127"/>
    </i>
    <i t="default">
      <x v="84"/>
    </i>
    <i>
      <x v="85"/>
      <x v="137"/>
    </i>
    <i t="default">
      <x v="85"/>
    </i>
    <i>
      <x v="86"/>
      <x v="140"/>
    </i>
    <i t="default">
      <x v="86"/>
    </i>
    <i>
      <x v="87"/>
      <x v="169"/>
    </i>
    <i t="default">
      <x v="87"/>
    </i>
    <i>
      <x v="88"/>
      <x v="184"/>
    </i>
    <i t="default">
      <x v="88"/>
    </i>
    <i>
      <x v="89"/>
      <x v="98"/>
    </i>
    <i r="1">
      <x v="99"/>
    </i>
    <i r="1">
      <x v="101"/>
    </i>
    <i t="default">
      <x v="89"/>
    </i>
    <i>
      <x v="90"/>
      <x v="185"/>
    </i>
    <i t="default">
      <x v="90"/>
    </i>
    <i>
      <x v="91"/>
      <x v="43"/>
    </i>
    <i r="1">
      <x v="102"/>
    </i>
    <i t="default">
      <x v="91"/>
    </i>
    <i>
      <x v="92"/>
      <x v="186"/>
    </i>
    <i t="default">
      <x v="92"/>
    </i>
    <i>
      <x v="93"/>
      <x v="6"/>
    </i>
    <i t="default">
      <x v="93"/>
    </i>
    <i>
      <x v="94"/>
      <x v="188"/>
    </i>
    <i t="default">
      <x v="94"/>
    </i>
    <i>
      <x v="95"/>
      <x v="189"/>
    </i>
    <i t="default">
      <x v="95"/>
    </i>
    <i>
      <x v="96"/>
      <x v="22"/>
    </i>
    <i t="default">
      <x v="96"/>
    </i>
    <i>
      <x v="97"/>
      <x v="201"/>
    </i>
    <i t="default">
      <x v="97"/>
    </i>
    <i>
      <x v="98"/>
      <x v="194"/>
    </i>
    <i t="default">
      <x v="98"/>
    </i>
    <i t="grand">
      <x/>
    </i>
  </rowItems>
  <colFields count="1">
    <field x="-2"/>
  </colFields>
  <colItems count="7">
    <i>
      <x/>
    </i>
    <i i="1">
      <x v="1"/>
    </i>
    <i i="2">
      <x v="2"/>
    </i>
    <i i="3">
      <x v="3"/>
    </i>
    <i i="4">
      <x v="4"/>
    </i>
    <i i="5">
      <x v="5"/>
    </i>
    <i i="6">
      <x v="6"/>
    </i>
  </colItems>
  <dataFields count="7">
    <dataField name="Sum of 1030 ATTORNEY GENERAL ADMIN" fld="3" baseField="0" baseItem="0"/>
    <dataField name="Sum of 1030 AGENCY LEGAL SERVICES" fld="4" baseField="0" baseItem="0"/>
    <dataField name="Sum of 1030 INVESTIGATIONS ADMIN" fld="5" baseField="0" baseItem="0"/>
    <dataField name="Sum of 1030 NDOT CLAIMS ADJUSTORS" fld="6" baseField="0" baseItem="0"/>
    <dataField name="Sum of TOTAL FY 2017 BUDGET COSTS" fld="7" baseField="0" baseItem="0"/>
    <dataField name="Sum of FY 2017 CARRY FORWARD (FY14 ACTUALS)" fld="8" baseField="0" baseItem="0"/>
    <dataField name="Sum of FY 2017 FIXED COSTS" fld="9" baseField="0" baseItem="0"/>
  </dataFields>
  <formats count="208">
    <format dxfId="207">
      <pivotArea dataOnly="0" labelOnly="1" outline="0" fieldPosition="0">
        <references count="1">
          <reference field="4294967294" count="4">
            <x v="0"/>
            <x v="1"/>
            <x v="2"/>
            <x v="3"/>
          </reference>
        </references>
      </pivotArea>
    </format>
    <format dxfId="206">
      <pivotArea dataOnly="0" labelOnly="1" outline="0" fieldPosition="0">
        <references count="1">
          <reference field="4294967294" count="4">
            <x v="0"/>
            <x v="1"/>
            <x v="2"/>
            <x v="3"/>
          </reference>
        </references>
      </pivotArea>
    </format>
    <format dxfId="205">
      <pivotArea outline="0" collapsedLevelsAreSubtotals="1" fieldPosition="0"/>
    </format>
    <format dxfId="204">
      <pivotArea dataOnly="0" labelOnly="1" outline="0" fieldPosition="0">
        <references count="1">
          <reference field="4294967294" count="4">
            <x v="0"/>
            <x v="1"/>
            <x v="2"/>
            <x v="3"/>
          </reference>
        </references>
      </pivotArea>
    </format>
    <format dxfId="203">
      <pivotArea dataOnly="0" labelOnly="1" outline="0" fieldPosition="0">
        <references count="1">
          <reference field="4294967294" count="4">
            <x v="0"/>
            <x v="1"/>
            <x v="2"/>
            <x v="3"/>
          </reference>
        </references>
      </pivotArea>
    </format>
    <format dxfId="202">
      <pivotArea dataOnly="0" labelOnly="1" outline="0" fieldPosition="0">
        <references count="1">
          <reference field="4294967294" count="4">
            <x v="0"/>
            <x v="1"/>
            <x v="2"/>
            <x v="3"/>
          </reference>
        </references>
      </pivotArea>
    </format>
    <format dxfId="201">
      <pivotArea dataOnly="0" labelOnly="1" outline="0" fieldPosition="0">
        <references count="1">
          <reference field="4294967294" count="3">
            <x v="4"/>
            <x v="5"/>
            <x v="6"/>
          </reference>
        </references>
      </pivotArea>
    </format>
    <format dxfId="200">
      <pivotArea dataOnly="0" labelOnly="1" outline="0" fieldPosition="0">
        <references count="1">
          <reference field="4294967294" count="3">
            <x v="4"/>
            <x v="5"/>
            <x v="6"/>
          </reference>
        </references>
      </pivotArea>
    </format>
    <format dxfId="199">
      <pivotArea field="0" type="button" dataOnly="0" labelOnly="1" outline="0" axis="axisRow" fieldPosition="0"/>
    </format>
    <format dxfId="198">
      <pivotArea dataOnly="0" labelOnly="1" outline="0" fieldPosition="0">
        <references count="1">
          <reference field="0" count="1">
            <x v="0"/>
          </reference>
        </references>
      </pivotArea>
    </format>
    <format dxfId="197">
      <pivotArea dataOnly="0" labelOnly="1" outline="0" fieldPosition="0">
        <references count="1">
          <reference field="0" count="1" defaultSubtotal="1">
            <x v="0"/>
          </reference>
        </references>
      </pivotArea>
    </format>
    <format dxfId="196">
      <pivotArea dataOnly="0" labelOnly="1" outline="0" fieldPosition="0">
        <references count="1">
          <reference field="0" count="1">
            <x v="1"/>
          </reference>
        </references>
      </pivotArea>
    </format>
    <format dxfId="195">
      <pivotArea dataOnly="0" labelOnly="1" outline="0" fieldPosition="0">
        <references count="1">
          <reference field="0" count="1" defaultSubtotal="1">
            <x v="1"/>
          </reference>
        </references>
      </pivotArea>
    </format>
    <format dxfId="194">
      <pivotArea dataOnly="0" labelOnly="1" outline="0" fieldPosition="0">
        <references count="1">
          <reference field="0" count="1">
            <x v="2"/>
          </reference>
        </references>
      </pivotArea>
    </format>
    <format dxfId="193">
      <pivotArea dataOnly="0" labelOnly="1" outline="0" fieldPosition="0">
        <references count="1">
          <reference field="0" count="1" defaultSubtotal="1">
            <x v="2"/>
          </reference>
        </references>
      </pivotArea>
    </format>
    <format dxfId="192">
      <pivotArea dataOnly="0" labelOnly="1" outline="0" fieldPosition="0">
        <references count="1">
          <reference field="0" count="1">
            <x v="3"/>
          </reference>
        </references>
      </pivotArea>
    </format>
    <format dxfId="191">
      <pivotArea dataOnly="0" labelOnly="1" outline="0" fieldPosition="0">
        <references count="1">
          <reference field="0" count="1" defaultSubtotal="1">
            <x v="3"/>
          </reference>
        </references>
      </pivotArea>
    </format>
    <format dxfId="190">
      <pivotArea dataOnly="0" labelOnly="1" outline="0" fieldPosition="0">
        <references count="1">
          <reference field="0" count="1">
            <x v="4"/>
          </reference>
        </references>
      </pivotArea>
    </format>
    <format dxfId="189">
      <pivotArea dataOnly="0" labelOnly="1" outline="0" fieldPosition="0">
        <references count="1">
          <reference field="0" count="1" defaultSubtotal="1">
            <x v="4"/>
          </reference>
        </references>
      </pivotArea>
    </format>
    <format dxfId="188">
      <pivotArea dataOnly="0" labelOnly="1" outline="0" fieldPosition="0">
        <references count="1">
          <reference field="0" count="1">
            <x v="5"/>
          </reference>
        </references>
      </pivotArea>
    </format>
    <format dxfId="187">
      <pivotArea dataOnly="0" labelOnly="1" outline="0" fieldPosition="0">
        <references count="1">
          <reference field="0" count="1" defaultSubtotal="1">
            <x v="5"/>
          </reference>
        </references>
      </pivotArea>
    </format>
    <format dxfId="186">
      <pivotArea dataOnly="0" labelOnly="1" outline="0" fieldPosition="0">
        <references count="1">
          <reference field="0" count="1">
            <x v="6"/>
          </reference>
        </references>
      </pivotArea>
    </format>
    <format dxfId="185">
      <pivotArea dataOnly="0" labelOnly="1" outline="0" fieldPosition="0">
        <references count="1">
          <reference field="0" count="1" defaultSubtotal="1">
            <x v="6"/>
          </reference>
        </references>
      </pivotArea>
    </format>
    <format dxfId="184">
      <pivotArea dataOnly="0" labelOnly="1" outline="0" fieldPosition="0">
        <references count="1">
          <reference field="0" count="1">
            <x v="7"/>
          </reference>
        </references>
      </pivotArea>
    </format>
    <format dxfId="183">
      <pivotArea dataOnly="0" labelOnly="1" outline="0" fieldPosition="0">
        <references count="1">
          <reference field="0" count="1" defaultSubtotal="1">
            <x v="7"/>
          </reference>
        </references>
      </pivotArea>
    </format>
    <format dxfId="182">
      <pivotArea dataOnly="0" labelOnly="1" outline="0" fieldPosition="0">
        <references count="1">
          <reference field="0" count="1">
            <x v="8"/>
          </reference>
        </references>
      </pivotArea>
    </format>
    <format dxfId="181">
      <pivotArea dataOnly="0" labelOnly="1" outline="0" fieldPosition="0">
        <references count="1">
          <reference field="0" count="1" defaultSubtotal="1">
            <x v="8"/>
          </reference>
        </references>
      </pivotArea>
    </format>
    <format dxfId="180">
      <pivotArea dataOnly="0" labelOnly="1" outline="0" fieldPosition="0">
        <references count="1">
          <reference field="0" count="1">
            <x v="9"/>
          </reference>
        </references>
      </pivotArea>
    </format>
    <format dxfId="179">
      <pivotArea dataOnly="0" labelOnly="1" outline="0" fieldPosition="0">
        <references count="1">
          <reference field="0" count="1" defaultSubtotal="1">
            <x v="9"/>
          </reference>
        </references>
      </pivotArea>
    </format>
    <format dxfId="178">
      <pivotArea dataOnly="0" labelOnly="1" outline="0" fieldPosition="0">
        <references count="1">
          <reference field="0" count="1">
            <x v="10"/>
          </reference>
        </references>
      </pivotArea>
    </format>
    <format dxfId="177">
      <pivotArea dataOnly="0" labelOnly="1" outline="0" fieldPosition="0">
        <references count="1">
          <reference field="0" count="1" defaultSubtotal="1">
            <x v="10"/>
          </reference>
        </references>
      </pivotArea>
    </format>
    <format dxfId="176">
      <pivotArea dataOnly="0" labelOnly="1" outline="0" fieldPosition="0">
        <references count="1">
          <reference field="0" count="1">
            <x v="11"/>
          </reference>
        </references>
      </pivotArea>
    </format>
    <format dxfId="175">
      <pivotArea dataOnly="0" labelOnly="1" outline="0" fieldPosition="0">
        <references count="1">
          <reference field="0" count="1" defaultSubtotal="1">
            <x v="11"/>
          </reference>
        </references>
      </pivotArea>
    </format>
    <format dxfId="174">
      <pivotArea dataOnly="0" labelOnly="1" outline="0" fieldPosition="0">
        <references count="1">
          <reference field="0" count="1">
            <x v="12"/>
          </reference>
        </references>
      </pivotArea>
    </format>
    <format dxfId="173">
      <pivotArea dataOnly="0" labelOnly="1" outline="0" fieldPosition="0">
        <references count="1">
          <reference field="0" count="1" defaultSubtotal="1">
            <x v="12"/>
          </reference>
        </references>
      </pivotArea>
    </format>
    <format dxfId="172">
      <pivotArea dataOnly="0" labelOnly="1" outline="0" fieldPosition="0">
        <references count="1">
          <reference field="0" count="1">
            <x v="13"/>
          </reference>
        </references>
      </pivotArea>
    </format>
    <format dxfId="171">
      <pivotArea dataOnly="0" labelOnly="1" outline="0" fieldPosition="0">
        <references count="1">
          <reference field="0" count="1" defaultSubtotal="1">
            <x v="13"/>
          </reference>
        </references>
      </pivotArea>
    </format>
    <format dxfId="170">
      <pivotArea dataOnly="0" labelOnly="1" outline="0" fieldPosition="0">
        <references count="1">
          <reference field="0" count="1">
            <x v="14"/>
          </reference>
        </references>
      </pivotArea>
    </format>
    <format dxfId="169">
      <pivotArea dataOnly="0" labelOnly="1" outline="0" fieldPosition="0">
        <references count="1">
          <reference field="0" count="1" defaultSubtotal="1">
            <x v="14"/>
          </reference>
        </references>
      </pivotArea>
    </format>
    <format dxfId="168">
      <pivotArea dataOnly="0" labelOnly="1" outline="0" fieldPosition="0">
        <references count="1">
          <reference field="0" count="1">
            <x v="15"/>
          </reference>
        </references>
      </pivotArea>
    </format>
    <format dxfId="167">
      <pivotArea dataOnly="0" labelOnly="1" outline="0" fieldPosition="0">
        <references count="1">
          <reference field="0" count="1" defaultSubtotal="1">
            <x v="15"/>
          </reference>
        </references>
      </pivotArea>
    </format>
    <format dxfId="166">
      <pivotArea dataOnly="0" labelOnly="1" outline="0" fieldPosition="0">
        <references count="1">
          <reference field="0" count="1">
            <x v="16"/>
          </reference>
        </references>
      </pivotArea>
    </format>
    <format dxfId="165">
      <pivotArea dataOnly="0" labelOnly="1" outline="0" fieldPosition="0">
        <references count="1">
          <reference field="0" count="1" defaultSubtotal="1">
            <x v="16"/>
          </reference>
        </references>
      </pivotArea>
    </format>
    <format dxfId="164">
      <pivotArea dataOnly="0" labelOnly="1" outline="0" fieldPosition="0">
        <references count="1">
          <reference field="0" count="1">
            <x v="17"/>
          </reference>
        </references>
      </pivotArea>
    </format>
    <format dxfId="163">
      <pivotArea dataOnly="0" labelOnly="1" outline="0" fieldPosition="0">
        <references count="1">
          <reference field="0" count="1" defaultSubtotal="1">
            <x v="17"/>
          </reference>
        </references>
      </pivotArea>
    </format>
    <format dxfId="162">
      <pivotArea dataOnly="0" labelOnly="1" outline="0" fieldPosition="0">
        <references count="1">
          <reference field="0" count="1">
            <x v="18"/>
          </reference>
        </references>
      </pivotArea>
    </format>
    <format dxfId="161">
      <pivotArea dataOnly="0" labelOnly="1" outline="0" fieldPosition="0">
        <references count="1">
          <reference field="0" count="1" defaultSubtotal="1">
            <x v="18"/>
          </reference>
        </references>
      </pivotArea>
    </format>
    <format dxfId="160">
      <pivotArea dataOnly="0" labelOnly="1" outline="0" fieldPosition="0">
        <references count="1">
          <reference field="0" count="1">
            <x v="19"/>
          </reference>
        </references>
      </pivotArea>
    </format>
    <format dxfId="159">
      <pivotArea dataOnly="0" labelOnly="1" outline="0" fieldPosition="0">
        <references count="1">
          <reference field="0" count="1" defaultSubtotal="1">
            <x v="19"/>
          </reference>
        </references>
      </pivotArea>
    </format>
    <format dxfId="158">
      <pivotArea dataOnly="0" labelOnly="1" outline="0" fieldPosition="0">
        <references count="1">
          <reference field="0" count="1">
            <x v="20"/>
          </reference>
        </references>
      </pivotArea>
    </format>
    <format dxfId="157">
      <pivotArea dataOnly="0" labelOnly="1" outline="0" fieldPosition="0">
        <references count="1">
          <reference field="0" count="1" defaultSubtotal="1">
            <x v="20"/>
          </reference>
        </references>
      </pivotArea>
    </format>
    <format dxfId="156">
      <pivotArea dataOnly="0" labelOnly="1" outline="0" fieldPosition="0">
        <references count="1">
          <reference field="0" count="1">
            <x v="21"/>
          </reference>
        </references>
      </pivotArea>
    </format>
    <format dxfId="155">
      <pivotArea dataOnly="0" labelOnly="1" outline="0" fieldPosition="0">
        <references count="1">
          <reference field="0" count="1" defaultSubtotal="1">
            <x v="21"/>
          </reference>
        </references>
      </pivotArea>
    </format>
    <format dxfId="154">
      <pivotArea dataOnly="0" labelOnly="1" outline="0" fieldPosition="0">
        <references count="1">
          <reference field="0" count="1">
            <x v="22"/>
          </reference>
        </references>
      </pivotArea>
    </format>
    <format dxfId="153">
      <pivotArea dataOnly="0" labelOnly="1" outline="0" fieldPosition="0">
        <references count="1">
          <reference field="0" count="1" defaultSubtotal="1">
            <x v="22"/>
          </reference>
        </references>
      </pivotArea>
    </format>
    <format dxfId="152">
      <pivotArea dataOnly="0" labelOnly="1" outline="0" fieldPosition="0">
        <references count="1">
          <reference field="0" count="1">
            <x v="23"/>
          </reference>
        </references>
      </pivotArea>
    </format>
    <format dxfId="151">
      <pivotArea dataOnly="0" labelOnly="1" outline="0" fieldPosition="0">
        <references count="1">
          <reference field="0" count="1" defaultSubtotal="1">
            <x v="23"/>
          </reference>
        </references>
      </pivotArea>
    </format>
    <format dxfId="150">
      <pivotArea dataOnly="0" labelOnly="1" outline="0" fieldPosition="0">
        <references count="1">
          <reference field="0" count="1">
            <x v="24"/>
          </reference>
        </references>
      </pivotArea>
    </format>
    <format dxfId="149">
      <pivotArea dataOnly="0" labelOnly="1" outline="0" fieldPosition="0">
        <references count="1">
          <reference field="0" count="1" defaultSubtotal="1">
            <x v="24"/>
          </reference>
        </references>
      </pivotArea>
    </format>
    <format dxfId="148">
      <pivotArea dataOnly="0" labelOnly="1" outline="0" fieldPosition="0">
        <references count="1">
          <reference field="0" count="1">
            <x v="25"/>
          </reference>
        </references>
      </pivotArea>
    </format>
    <format dxfId="147">
      <pivotArea dataOnly="0" labelOnly="1" outline="0" fieldPosition="0">
        <references count="1">
          <reference field="0" count="1" defaultSubtotal="1">
            <x v="25"/>
          </reference>
        </references>
      </pivotArea>
    </format>
    <format dxfId="146">
      <pivotArea dataOnly="0" labelOnly="1" outline="0" fieldPosition="0">
        <references count="1">
          <reference field="0" count="1">
            <x v="26"/>
          </reference>
        </references>
      </pivotArea>
    </format>
    <format dxfId="145">
      <pivotArea dataOnly="0" labelOnly="1" outline="0" fieldPosition="0">
        <references count="1">
          <reference field="0" count="1" defaultSubtotal="1">
            <x v="26"/>
          </reference>
        </references>
      </pivotArea>
    </format>
    <format dxfId="144">
      <pivotArea dataOnly="0" labelOnly="1" outline="0" fieldPosition="0">
        <references count="1">
          <reference field="0" count="1">
            <x v="27"/>
          </reference>
        </references>
      </pivotArea>
    </format>
    <format dxfId="143">
      <pivotArea dataOnly="0" labelOnly="1" outline="0" fieldPosition="0">
        <references count="1">
          <reference field="0" count="1" defaultSubtotal="1">
            <x v="27"/>
          </reference>
        </references>
      </pivotArea>
    </format>
    <format dxfId="142">
      <pivotArea dataOnly="0" labelOnly="1" outline="0" fieldPosition="0">
        <references count="1">
          <reference field="0" count="1">
            <x v="28"/>
          </reference>
        </references>
      </pivotArea>
    </format>
    <format dxfId="141">
      <pivotArea dataOnly="0" labelOnly="1" outline="0" fieldPosition="0">
        <references count="1">
          <reference field="0" count="1" defaultSubtotal="1">
            <x v="28"/>
          </reference>
        </references>
      </pivotArea>
    </format>
    <format dxfId="140">
      <pivotArea dataOnly="0" labelOnly="1" outline="0" fieldPosition="0">
        <references count="1">
          <reference field="0" count="1">
            <x v="29"/>
          </reference>
        </references>
      </pivotArea>
    </format>
    <format dxfId="139">
      <pivotArea dataOnly="0" labelOnly="1" outline="0" fieldPosition="0">
        <references count="1">
          <reference field="0" count="1" defaultSubtotal="1">
            <x v="29"/>
          </reference>
        </references>
      </pivotArea>
    </format>
    <format dxfId="138">
      <pivotArea dataOnly="0" labelOnly="1" outline="0" fieldPosition="0">
        <references count="1">
          <reference field="0" count="1">
            <x v="30"/>
          </reference>
        </references>
      </pivotArea>
    </format>
    <format dxfId="137">
      <pivotArea dataOnly="0" labelOnly="1" outline="0" fieldPosition="0">
        <references count="1">
          <reference field="0" count="1" defaultSubtotal="1">
            <x v="30"/>
          </reference>
        </references>
      </pivotArea>
    </format>
    <format dxfId="136">
      <pivotArea dataOnly="0" labelOnly="1" outline="0" fieldPosition="0">
        <references count="1">
          <reference field="0" count="1">
            <x v="31"/>
          </reference>
        </references>
      </pivotArea>
    </format>
    <format dxfId="135">
      <pivotArea dataOnly="0" labelOnly="1" outline="0" fieldPosition="0">
        <references count="1">
          <reference field="0" count="1" defaultSubtotal="1">
            <x v="31"/>
          </reference>
        </references>
      </pivotArea>
    </format>
    <format dxfId="134">
      <pivotArea dataOnly="0" labelOnly="1" outline="0" fieldPosition="0">
        <references count="1">
          <reference field="0" count="1">
            <x v="32"/>
          </reference>
        </references>
      </pivotArea>
    </format>
    <format dxfId="133">
      <pivotArea dataOnly="0" labelOnly="1" outline="0" fieldPosition="0">
        <references count="1">
          <reference field="0" count="1" defaultSubtotal="1">
            <x v="32"/>
          </reference>
        </references>
      </pivotArea>
    </format>
    <format dxfId="132">
      <pivotArea dataOnly="0" labelOnly="1" outline="0" fieldPosition="0">
        <references count="1">
          <reference field="0" count="1">
            <x v="33"/>
          </reference>
        </references>
      </pivotArea>
    </format>
    <format dxfId="131">
      <pivotArea dataOnly="0" labelOnly="1" outline="0" fieldPosition="0">
        <references count="1">
          <reference field="0" count="1" defaultSubtotal="1">
            <x v="33"/>
          </reference>
        </references>
      </pivotArea>
    </format>
    <format dxfId="130">
      <pivotArea dataOnly="0" labelOnly="1" outline="0" fieldPosition="0">
        <references count="1">
          <reference field="0" count="1">
            <x v="34"/>
          </reference>
        </references>
      </pivotArea>
    </format>
    <format dxfId="129">
      <pivotArea dataOnly="0" labelOnly="1" outline="0" fieldPosition="0">
        <references count="1">
          <reference field="0" count="1" defaultSubtotal="1">
            <x v="34"/>
          </reference>
        </references>
      </pivotArea>
    </format>
    <format dxfId="128">
      <pivotArea dataOnly="0" labelOnly="1" outline="0" fieldPosition="0">
        <references count="1">
          <reference field="0" count="1">
            <x v="35"/>
          </reference>
        </references>
      </pivotArea>
    </format>
    <format dxfId="127">
      <pivotArea dataOnly="0" labelOnly="1" outline="0" fieldPosition="0">
        <references count="1">
          <reference field="0" count="1" defaultSubtotal="1">
            <x v="35"/>
          </reference>
        </references>
      </pivotArea>
    </format>
    <format dxfId="126">
      <pivotArea dataOnly="0" labelOnly="1" outline="0" fieldPosition="0">
        <references count="1">
          <reference field="0" count="1">
            <x v="36"/>
          </reference>
        </references>
      </pivotArea>
    </format>
    <format dxfId="125">
      <pivotArea dataOnly="0" labelOnly="1" outline="0" fieldPosition="0">
        <references count="1">
          <reference field="0" count="1" defaultSubtotal="1">
            <x v="36"/>
          </reference>
        </references>
      </pivotArea>
    </format>
    <format dxfId="124">
      <pivotArea dataOnly="0" labelOnly="1" outline="0" fieldPosition="0">
        <references count="1">
          <reference field="0" count="1">
            <x v="37"/>
          </reference>
        </references>
      </pivotArea>
    </format>
    <format dxfId="123">
      <pivotArea dataOnly="0" labelOnly="1" outline="0" fieldPosition="0">
        <references count="1">
          <reference field="0" count="1" defaultSubtotal="1">
            <x v="37"/>
          </reference>
        </references>
      </pivotArea>
    </format>
    <format dxfId="122">
      <pivotArea dataOnly="0" labelOnly="1" outline="0" fieldPosition="0">
        <references count="1">
          <reference field="0" count="1">
            <x v="38"/>
          </reference>
        </references>
      </pivotArea>
    </format>
    <format dxfId="121">
      <pivotArea dataOnly="0" labelOnly="1" outline="0" fieldPosition="0">
        <references count="1">
          <reference field="0" count="1" defaultSubtotal="1">
            <x v="38"/>
          </reference>
        </references>
      </pivotArea>
    </format>
    <format dxfId="120">
      <pivotArea dataOnly="0" labelOnly="1" outline="0" fieldPosition="0">
        <references count="1">
          <reference field="0" count="1">
            <x v="39"/>
          </reference>
        </references>
      </pivotArea>
    </format>
    <format dxfId="119">
      <pivotArea dataOnly="0" labelOnly="1" outline="0" fieldPosition="0">
        <references count="1">
          <reference field="0" count="1" defaultSubtotal="1">
            <x v="39"/>
          </reference>
        </references>
      </pivotArea>
    </format>
    <format dxfId="118">
      <pivotArea dataOnly="0" labelOnly="1" outline="0" fieldPosition="0">
        <references count="1">
          <reference field="0" count="1">
            <x v="40"/>
          </reference>
        </references>
      </pivotArea>
    </format>
    <format dxfId="117">
      <pivotArea dataOnly="0" labelOnly="1" outline="0" fieldPosition="0">
        <references count="1">
          <reference field="0" count="1" defaultSubtotal="1">
            <x v="40"/>
          </reference>
        </references>
      </pivotArea>
    </format>
    <format dxfId="116">
      <pivotArea dataOnly="0" labelOnly="1" outline="0" fieldPosition="0">
        <references count="1">
          <reference field="0" count="1">
            <x v="41"/>
          </reference>
        </references>
      </pivotArea>
    </format>
    <format dxfId="115">
      <pivotArea dataOnly="0" labelOnly="1" outline="0" fieldPosition="0">
        <references count="1">
          <reference field="0" count="1" defaultSubtotal="1">
            <x v="41"/>
          </reference>
        </references>
      </pivotArea>
    </format>
    <format dxfId="114">
      <pivotArea dataOnly="0" labelOnly="1" outline="0" fieldPosition="0">
        <references count="1">
          <reference field="0" count="1">
            <x v="42"/>
          </reference>
        </references>
      </pivotArea>
    </format>
    <format dxfId="113">
      <pivotArea dataOnly="0" labelOnly="1" outline="0" fieldPosition="0">
        <references count="1">
          <reference field="0" count="1" defaultSubtotal="1">
            <x v="42"/>
          </reference>
        </references>
      </pivotArea>
    </format>
    <format dxfId="112">
      <pivotArea dataOnly="0" labelOnly="1" outline="0" fieldPosition="0">
        <references count="1">
          <reference field="0" count="1">
            <x v="43"/>
          </reference>
        </references>
      </pivotArea>
    </format>
    <format dxfId="111">
      <pivotArea dataOnly="0" labelOnly="1" outline="0" fieldPosition="0">
        <references count="1">
          <reference field="0" count="1" defaultSubtotal="1">
            <x v="43"/>
          </reference>
        </references>
      </pivotArea>
    </format>
    <format dxfId="110">
      <pivotArea dataOnly="0" labelOnly="1" outline="0" fieldPosition="0">
        <references count="1">
          <reference field="0" count="1">
            <x v="44"/>
          </reference>
        </references>
      </pivotArea>
    </format>
    <format dxfId="109">
      <pivotArea dataOnly="0" labelOnly="1" outline="0" fieldPosition="0">
        <references count="1">
          <reference field="0" count="1" defaultSubtotal="1">
            <x v="44"/>
          </reference>
        </references>
      </pivotArea>
    </format>
    <format dxfId="108">
      <pivotArea dataOnly="0" labelOnly="1" outline="0" fieldPosition="0">
        <references count="1">
          <reference field="0" count="1">
            <x v="45"/>
          </reference>
        </references>
      </pivotArea>
    </format>
    <format dxfId="107">
      <pivotArea dataOnly="0" labelOnly="1" outline="0" fieldPosition="0">
        <references count="1">
          <reference field="0" count="1" defaultSubtotal="1">
            <x v="45"/>
          </reference>
        </references>
      </pivotArea>
    </format>
    <format dxfId="106">
      <pivotArea dataOnly="0" labelOnly="1" outline="0" fieldPosition="0">
        <references count="1">
          <reference field="0" count="1">
            <x v="46"/>
          </reference>
        </references>
      </pivotArea>
    </format>
    <format dxfId="105">
      <pivotArea dataOnly="0" labelOnly="1" outline="0" fieldPosition="0">
        <references count="1">
          <reference field="0" count="1" defaultSubtotal="1">
            <x v="46"/>
          </reference>
        </references>
      </pivotArea>
    </format>
    <format dxfId="104">
      <pivotArea dataOnly="0" labelOnly="1" outline="0" fieldPosition="0">
        <references count="1">
          <reference field="0" count="1">
            <x v="47"/>
          </reference>
        </references>
      </pivotArea>
    </format>
    <format dxfId="103">
      <pivotArea dataOnly="0" labelOnly="1" outline="0" fieldPosition="0">
        <references count="1">
          <reference field="0" count="1" defaultSubtotal="1">
            <x v="47"/>
          </reference>
        </references>
      </pivotArea>
    </format>
    <format dxfId="102">
      <pivotArea dataOnly="0" labelOnly="1" outline="0" fieldPosition="0">
        <references count="1">
          <reference field="0" count="1">
            <x v="48"/>
          </reference>
        </references>
      </pivotArea>
    </format>
    <format dxfId="101">
      <pivotArea dataOnly="0" labelOnly="1" outline="0" fieldPosition="0">
        <references count="1">
          <reference field="0" count="1" defaultSubtotal="1">
            <x v="48"/>
          </reference>
        </references>
      </pivotArea>
    </format>
    <format dxfId="100">
      <pivotArea dataOnly="0" labelOnly="1" outline="0" fieldPosition="0">
        <references count="1">
          <reference field="0" count="1">
            <x v="49"/>
          </reference>
        </references>
      </pivotArea>
    </format>
    <format dxfId="99">
      <pivotArea dataOnly="0" labelOnly="1" outline="0" fieldPosition="0">
        <references count="1">
          <reference field="0" count="1" defaultSubtotal="1">
            <x v="49"/>
          </reference>
        </references>
      </pivotArea>
    </format>
    <format dxfId="98">
      <pivotArea dataOnly="0" labelOnly="1" outline="0" fieldPosition="0">
        <references count="1">
          <reference field="0" count="1">
            <x v="50"/>
          </reference>
        </references>
      </pivotArea>
    </format>
    <format dxfId="97">
      <pivotArea dataOnly="0" labelOnly="1" outline="0" fieldPosition="0">
        <references count="1">
          <reference field="0" count="1" defaultSubtotal="1">
            <x v="50"/>
          </reference>
        </references>
      </pivotArea>
    </format>
    <format dxfId="96">
      <pivotArea dataOnly="0" labelOnly="1" outline="0" fieldPosition="0">
        <references count="1">
          <reference field="0" count="1">
            <x v="51"/>
          </reference>
        </references>
      </pivotArea>
    </format>
    <format dxfId="95">
      <pivotArea dataOnly="0" labelOnly="1" outline="0" fieldPosition="0">
        <references count="1">
          <reference field="0" count="1" defaultSubtotal="1">
            <x v="51"/>
          </reference>
        </references>
      </pivotArea>
    </format>
    <format dxfId="94">
      <pivotArea dataOnly="0" labelOnly="1" outline="0" fieldPosition="0">
        <references count="1">
          <reference field="0" count="1">
            <x v="52"/>
          </reference>
        </references>
      </pivotArea>
    </format>
    <format dxfId="93">
      <pivotArea dataOnly="0" labelOnly="1" outline="0" fieldPosition="0">
        <references count="1">
          <reference field="0" count="1" defaultSubtotal="1">
            <x v="52"/>
          </reference>
        </references>
      </pivotArea>
    </format>
    <format dxfId="92">
      <pivotArea dataOnly="0" labelOnly="1" outline="0" fieldPosition="0">
        <references count="1">
          <reference field="0" count="1">
            <x v="53"/>
          </reference>
        </references>
      </pivotArea>
    </format>
    <format dxfId="91">
      <pivotArea dataOnly="0" labelOnly="1" outline="0" fieldPosition="0">
        <references count="1">
          <reference field="0" count="1" defaultSubtotal="1">
            <x v="53"/>
          </reference>
        </references>
      </pivotArea>
    </format>
    <format dxfId="90">
      <pivotArea dataOnly="0" labelOnly="1" outline="0" fieldPosition="0">
        <references count="1">
          <reference field="0" count="1">
            <x v="54"/>
          </reference>
        </references>
      </pivotArea>
    </format>
    <format dxfId="89">
      <pivotArea dataOnly="0" labelOnly="1" outline="0" fieldPosition="0">
        <references count="1">
          <reference field="0" count="1" defaultSubtotal="1">
            <x v="54"/>
          </reference>
        </references>
      </pivotArea>
    </format>
    <format dxfId="88">
      <pivotArea dataOnly="0" labelOnly="1" outline="0" fieldPosition="0">
        <references count="1">
          <reference field="0" count="1">
            <x v="55"/>
          </reference>
        </references>
      </pivotArea>
    </format>
    <format dxfId="87">
      <pivotArea dataOnly="0" labelOnly="1" outline="0" fieldPosition="0">
        <references count="1">
          <reference field="0" count="1" defaultSubtotal="1">
            <x v="55"/>
          </reference>
        </references>
      </pivotArea>
    </format>
    <format dxfId="86">
      <pivotArea dataOnly="0" labelOnly="1" outline="0" fieldPosition="0">
        <references count="1">
          <reference field="0" count="1">
            <x v="56"/>
          </reference>
        </references>
      </pivotArea>
    </format>
    <format dxfId="85">
      <pivotArea dataOnly="0" labelOnly="1" outline="0" fieldPosition="0">
        <references count="1">
          <reference field="0" count="1" defaultSubtotal="1">
            <x v="56"/>
          </reference>
        </references>
      </pivotArea>
    </format>
    <format dxfId="84">
      <pivotArea dataOnly="0" labelOnly="1" outline="0" fieldPosition="0">
        <references count="1">
          <reference field="0" count="1">
            <x v="57"/>
          </reference>
        </references>
      </pivotArea>
    </format>
    <format dxfId="83">
      <pivotArea dataOnly="0" labelOnly="1" outline="0" fieldPosition="0">
        <references count="1">
          <reference field="0" count="1" defaultSubtotal="1">
            <x v="57"/>
          </reference>
        </references>
      </pivotArea>
    </format>
    <format dxfId="82">
      <pivotArea dataOnly="0" labelOnly="1" outline="0" fieldPosition="0">
        <references count="1">
          <reference field="0" count="1">
            <x v="58"/>
          </reference>
        </references>
      </pivotArea>
    </format>
    <format dxfId="81">
      <pivotArea dataOnly="0" labelOnly="1" outline="0" fieldPosition="0">
        <references count="1">
          <reference field="0" count="1" defaultSubtotal="1">
            <x v="58"/>
          </reference>
        </references>
      </pivotArea>
    </format>
    <format dxfId="80">
      <pivotArea dataOnly="0" labelOnly="1" outline="0" fieldPosition="0">
        <references count="1">
          <reference field="0" count="1">
            <x v="59"/>
          </reference>
        </references>
      </pivotArea>
    </format>
    <format dxfId="79">
      <pivotArea dataOnly="0" labelOnly="1" outline="0" fieldPosition="0">
        <references count="1">
          <reference field="0" count="1" defaultSubtotal="1">
            <x v="59"/>
          </reference>
        </references>
      </pivotArea>
    </format>
    <format dxfId="78">
      <pivotArea dataOnly="0" labelOnly="1" outline="0" fieldPosition="0">
        <references count="1">
          <reference field="0" count="1">
            <x v="60"/>
          </reference>
        </references>
      </pivotArea>
    </format>
    <format dxfId="77">
      <pivotArea dataOnly="0" labelOnly="1" outline="0" fieldPosition="0">
        <references count="1">
          <reference field="0" count="1" defaultSubtotal="1">
            <x v="60"/>
          </reference>
        </references>
      </pivotArea>
    </format>
    <format dxfId="76">
      <pivotArea dataOnly="0" labelOnly="1" outline="0" fieldPosition="0">
        <references count="1">
          <reference field="0" count="1">
            <x v="61"/>
          </reference>
        </references>
      </pivotArea>
    </format>
    <format dxfId="75">
      <pivotArea dataOnly="0" labelOnly="1" outline="0" fieldPosition="0">
        <references count="1">
          <reference field="0" count="1" defaultSubtotal="1">
            <x v="61"/>
          </reference>
        </references>
      </pivotArea>
    </format>
    <format dxfId="74">
      <pivotArea dataOnly="0" labelOnly="1" outline="0" fieldPosition="0">
        <references count="1">
          <reference field="0" count="1">
            <x v="62"/>
          </reference>
        </references>
      </pivotArea>
    </format>
    <format dxfId="73">
      <pivotArea dataOnly="0" labelOnly="1" outline="0" fieldPosition="0">
        <references count="1">
          <reference field="0" count="1" defaultSubtotal="1">
            <x v="62"/>
          </reference>
        </references>
      </pivotArea>
    </format>
    <format dxfId="72">
      <pivotArea dataOnly="0" labelOnly="1" outline="0" fieldPosition="0">
        <references count="1">
          <reference field="0" count="1">
            <x v="63"/>
          </reference>
        </references>
      </pivotArea>
    </format>
    <format dxfId="71">
      <pivotArea dataOnly="0" labelOnly="1" outline="0" fieldPosition="0">
        <references count="1">
          <reference field="0" count="1" defaultSubtotal="1">
            <x v="63"/>
          </reference>
        </references>
      </pivotArea>
    </format>
    <format dxfId="70">
      <pivotArea dataOnly="0" labelOnly="1" outline="0" fieldPosition="0">
        <references count="1">
          <reference field="0" count="1">
            <x v="64"/>
          </reference>
        </references>
      </pivotArea>
    </format>
    <format dxfId="69">
      <pivotArea dataOnly="0" labelOnly="1" outline="0" fieldPosition="0">
        <references count="1">
          <reference field="0" count="1" defaultSubtotal="1">
            <x v="64"/>
          </reference>
        </references>
      </pivotArea>
    </format>
    <format dxfId="68">
      <pivotArea dataOnly="0" labelOnly="1" outline="0" fieldPosition="0">
        <references count="1">
          <reference field="0" count="1">
            <x v="65"/>
          </reference>
        </references>
      </pivotArea>
    </format>
    <format dxfId="67">
      <pivotArea dataOnly="0" labelOnly="1" outline="0" fieldPosition="0">
        <references count="1">
          <reference field="0" count="1" defaultSubtotal="1">
            <x v="65"/>
          </reference>
        </references>
      </pivotArea>
    </format>
    <format dxfId="66">
      <pivotArea dataOnly="0" labelOnly="1" outline="0" fieldPosition="0">
        <references count="1">
          <reference field="0" count="1">
            <x v="66"/>
          </reference>
        </references>
      </pivotArea>
    </format>
    <format dxfId="65">
      <pivotArea dataOnly="0" labelOnly="1" outline="0" fieldPosition="0">
        <references count="1">
          <reference field="0" count="1" defaultSubtotal="1">
            <x v="66"/>
          </reference>
        </references>
      </pivotArea>
    </format>
    <format dxfId="64">
      <pivotArea dataOnly="0" labelOnly="1" outline="0" fieldPosition="0">
        <references count="1">
          <reference field="0" count="1">
            <x v="67"/>
          </reference>
        </references>
      </pivotArea>
    </format>
    <format dxfId="63">
      <pivotArea dataOnly="0" labelOnly="1" outline="0" fieldPosition="0">
        <references count="1">
          <reference field="0" count="1" defaultSubtotal="1">
            <x v="67"/>
          </reference>
        </references>
      </pivotArea>
    </format>
    <format dxfId="62">
      <pivotArea dataOnly="0" labelOnly="1" outline="0" fieldPosition="0">
        <references count="1">
          <reference field="0" count="1">
            <x v="68"/>
          </reference>
        </references>
      </pivotArea>
    </format>
    <format dxfId="61">
      <pivotArea dataOnly="0" labelOnly="1" outline="0" fieldPosition="0">
        <references count="1">
          <reference field="0" count="1" defaultSubtotal="1">
            <x v="68"/>
          </reference>
        </references>
      </pivotArea>
    </format>
    <format dxfId="60">
      <pivotArea dataOnly="0" labelOnly="1" outline="0" fieldPosition="0">
        <references count="1">
          <reference field="0" count="1">
            <x v="69"/>
          </reference>
        </references>
      </pivotArea>
    </format>
    <format dxfId="59">
      <pivotArea dataOnly="0" labelOnly="1" outline="0" fieldPosition="0">
        <references count="1">
          <reference field="0" count="1" defaultSubtotal="1">
            <x v="69"/>
          </reference>
        </references>
      </pivotArea>
    </format>
    <format dxfId="58">
      <pivotArea dataOnly="0" labelOnly="1" outline="0" fieldPosition="0">
        <references count="1">
          <reference field="0" count="1">
            <x v="70"/>
          </reference>
        </references>
      </pivotArea>
    </format>
    <format dxfId="57">
      <pivotArea dataOnly="0" labelOnly="1" outline="0" fieldPosition="0">
        <references count="1">
          <reference field="0" count="1" defaultSubtotal="1">
            <x v="70"/>
          </reference>
        </references>
      </pivotArea>
    </format>
    <format dxfId="56">
      <pivotArea dataOnly="0" labelOnly="1" outline="0" fieldPosition="0">
        <references count="1">
          <reference field="0" count="1">
            <x v="71"/>
          </reference>
        </references>
      </pivotArea>
    </format>
    <format dxfId="55">
      <pivotArea dataOnly="0" labelOnly="1" outline="0" fieldPosition="0">
        <references count="1">
          <reference field="0" count="1" defaultSubtotal="1">
            <x v="71"/>
          </reference>
        </references>
      </pivotArea>
    </format>
    <format dxfId="54">
      <pivotArea dataOnly="0" labelOnly="1" outline="0" fieldPosition="0">
        <references count="1">
          <reference field="0" count="1">
            <x v="72"/>
          </reference>
        </references>
      </pivotArea>
    </format>
    <format dxfId="53">
      <pivotArea dataOnly="0" labelOnly="1" outline="0" fieldPosition="0">
        <references count="1">
          <reference field="0" count="1" defaultSubtotal="1">
            <x v="72"/>
          </reference>
        </references>
      </pivotArea>
    </format>
    <format dxfId="52">
      <pivotArea dataOnly="0" labelOnly="1" outline="0" fieldPosition="0">
        <references count="1">
          <reference field="0" count="1">
            <x v="73"/>
          </reference>
        </references>
      </pivotArea>
    </format>
    <format dxfId="51">
      <pivotArea dataOnly="0" labelOnly="1" outline="0" fieldPosition="0">
        <references count="1">
          <reference field="0" count="1" defaultSubtotal="1">
            <x v="73"/>
          </reference>
        </references>
      </pivotArea>
    </format>
    <format dxfId="50">
      <pivotArea dataOnly="0" labelOnly="1" outline="0" fieldPosition="0">
        <references count="1">
          <reference field="0" count="1">
            <x v="74"/>
          </reference>
        </references>
      </pivotArea>
    </format>
    <format dxfId="49">
      <pivotArea dataOnly="0" labelOnly="1" outline="0" fieldPosition="0">
        <references count="1">
          <reference field="0" count="1" defaultSubtotal="1">
            <x v="74"/>
          </reference>
        </references>
      </pivotArea>
    </format>
    <format dxfId="48">
      <pivotArea dataOnly="0" labelOnly="1" outline="0" fieldPosition="0">
        <references count="1">
          <reference field="0" count="1">
            <x v="75"/>
          </reference>
        </references>
      </pivotArea>
    </format>
    <format dxfId="47">
      <pivotArea dataOnly="0" labelOnly="1" outline="0" fieldPosition="0">
        <references count="1">
          <reference field="0" count="1" defaultSubtotal="1">
            <x v="75"/>
          </reference>
        </references>
      </pivotArea>
    </format>
    <format dxfId="46">
      <pivotArea dataOnly="0" labelOnly="1" outline="0" fieldPosition="0">
        <references count="1">
          <reference field="0" count="1">
            <x v="76"/>
          </reference>
        </references>
      </pivotArea>
    </format>
    <format dxfId="45">
      <pivotArea dataOnly="0" labelOnly="1" outline="0" fieldPosition="0">
        <references count="1">
          <reference field="0" count="1" defaultSubtotal="1">
            <x v="76"/>
          </reference>
        </references>
      </pivotArea>
    </format>
    <format dxfId="44">
      <pivotArea dataOnly="0" labelOnly="1" outline="0" fieldPosition="0">
        <references count="1">
          <reference field="0" count="1">
            <x v="77"/>
          </reference>
        </references>
      </pivotArea>
    </format>
    <format dxfId="43">
      <pivotArea dataOnly="0" labelOnly="1" outline="0" fieldPosition="0">
        <references count="1">
          <reference field="0" count="1" defaultSubtotal="1">
            <x v="77"/>
          </reference>
        </references>
      </pivotArea>
    </format>
    <format dxfId="42">
      <pivotArea dataOnly="0" labelOnly="1" outline="0" fieldPosition="0">
        <references count="1">
          <reference field="0" count="1">
            <x v="78"/>
          </reference>
        </references>
      </pivotArea>
    </format>
    <format dxfId="41">
      <pivotArea dataOnly="0" labelOnly="1" outline="0" fieldPosition="0">
        <references count="1">
          <reference field="0" count="1" defaultSubtotal="1">
            <x v="78"/>
          </reference>
        </references>
      </pivotArea>
    </format>
    <format dxfId="40">
      <pivotArea dataOnly="0" labelOnly="1" outline="0" fieldPosition="0">
        <references count="1">
          <reference field="0" count="1">
            <x v="79"/>
          </reference>
        </references>
      </pivotArea>
    </format>
    <format dxfId="39">
      <pivotArea dataOnly="0" labelOnly="1" outline="0" fieldPosition="0">
        <references count="1">
          <reference field="0" count="1" defaultSubtotal="1">
            <x v="79"/>
          </reference>
        </references>
      </pivotArea>
    </format>
    <format dxfId="38">
      <pivotArea dataOnly="0" labelOnly="1" outline="0" fieldPosition="0">
        <references count="1">
          <reference field="0" count="1">
            <x v="80"/>
          </reference>
        </references>
      </pivotArea>
    </format>
    <format dxfId="37">
      <pivotArea dataOnly="0" labelOnly="1" outline="0" fieldPosition="0">
        <references count="1">
          <reference field="0" count="1" defaultSubtotal="1">
            <x v="80"/>
          </reference>
        </references>
      </pivotArea>
    </format>
    <format dxfId="36">
      <pivotArea dataOnly="0" labelOnly="1" outline="0" fieldPosition="0">
        <references count="1">
          <reference field="0" count="1">
            <x v="81"/>
          </reference>
        </references>
      </pivotArea>
    </format>
    <format dxfId="35">
      <pivotArea dataOnly="0" labelOnly="1" outline="0" fieldPosition="0">
        <references count="1">
          <reference field="0" count="1" defaultSubtotal="1">
            <x v="81"/>
          </reference>
        </references>
      </pivotArea>
    </format>
    <format dxfId="34">
      <pivotArea dataOnly="0" labelOnly="1" outline="0" fieldPosition="0">
        <references count="1">
          <reference field="0" count="1">
            <x v="82"/>
          </reference>
        </references>
      </pivotArea>
    </format>
    <format dxfId="33">
      <pivotArea dataOnly="0" labelOnly="1" outline="0" fieldPosition="0">
        <references count="1">
          <reference field="0" count="1" defaultSubtotal="1">
            <x v="82"/>
          </reference>
        </references>
      </pivotArea>
    </format>
    <format dxfId="32">
      <pivotArea dataOnly="0" labelOnly="1" outline="0" fieldPosition="0">
        <references count="1">
          <reference field="0" count="1">
            <x v="83"/>
          </reference>
        </references>
      </pivotArea>
    </format>
    <format dxfId="31">
      <pivotArea dataOnly="0" labelOnly="1" outline="0" fieldPosition="0">
        <references count="1">
          <reference field="0" count="1" defaultSubtotal="1">
            <x v="83"/>
          </reference>
        </references>
      </pivotArea>
    </format>
    <format dxfId="30">
      <pivotArea dataOnly="0" labelOnly="1" outline="0" fieldPosition="0">
        <references count="1">
          <reference field="0" count="1">
            <x v="84"/>
          </reference>
        </references>
      </pivotArea>
    </format>
    <format dxfId="29">
      <pivotArea dataOnly="0" labelOnly="1" outline="0" fieldPosition="0">
        <references count="1">
          <reference field="0" count="1" defaultSubtotal="1">
            <x v="84"/>
          </reference>
        </references>
      </pivotArea>
    </format>
    <format dxfId="28">
      <pivotArea dataOnly="0" labelOnly="1" outline="0" fieldPosition="0">
        <references count="1">
          <reference field="0" count="1">
            <x v="85"/>
          </reference>
        </references>
      </pivotArea>
    </format>
    <format dxfId="27">
      <pivotArea dataOnly="0" labelOnly="1" outline="0" fieldPosition="0">
        <references count="1">
          <reference field="0" count="1" defaultSubtotal="1">
            <x v="85"/>
          </reference>
        </references>
      </pivotArea>
    </format>
    <format dxfId="26">
      <pivotArea dataOnly="0" labelOnly="1" outline="0" fieldPosition="0">
        <references count="1">
          <reference field="0" count="1">
            <x v="86"/>
          </reference>
        </references>
      </pivotArea>
    </format>
    <format dxfId="25">
      <pivotArea dataOnly="0" labelOnly="1" outline="0" fieldPosition="0">
        <references count="1">
          <reference field="0" count="1" defaultSubtotal="1">
            <x v="86"/>
          </reference>
        </references>
      </pivotArea>
    </format>
    <format dxfId="24">
      <pivotArea dataOnly="0" labelOnly="1" outline="0" fieldPosition="0">
        <references count="1">
          <reference field="0" count="1">
            <x v="87"/>
          </reference>
        </references>
      </pivotArea>
    </format>
    <format dxfId="23">
      <pivotArea dataOnly="0" labelOnly="1" outline="0" fieldPosition="0">
        <references count="1">
          <reference field="0" count="1" defaultSubtotal="1">
            <x v="87"/>
          </reference>
        </references>
      </pivotArea>
    </format>
    <format dxfId="22">
      <pivotArea dataOnly="0" labelOnly="1" outline="0" fieldPosition="0">
        <references count="1">
          <reference field="0" count="1">
            <x v="88"/>
          </reference>
        </references>
      </pivotArea>
    </format>
    <format dxfId="21">
      <pivotArea dataOnly="0" labelOnly="1" outline="0" fieldPosition="0">
        <references count="1">
          <reference field="0" count="1" defaultSubtotal="1">
            <x v="88"/>
          </reference>
        </references>
      </pivotArea>
    </format>
    <format dxfId="20">
      <pivotArea dataOnly="0" labelOnly="1" outline="0" fieldPosition="0">
        <references count="1">
          <reference field="0" count="1">
            <x v="89"/>
          </reference>
        </references>
      </pivotArea>
    </format>
    <format dxfId="19">
      <pivotArea dataOnly="0" labelOnly="1" outline="0" fieldPosition="0">
        <references count="1">
          <reference field="0" count="1" defaultSubtotal="1">
            <x v="89"/>
          </reference>
        </references>
      </pivotArea>
    </format>
    <format dxfId="18">
      <pivotArea dataOnly="0" labelOnly="1" outline="0" fieldPosition="0">
        <references count="1">
          <reference field="0" count="1">
            <x v="90"/>
          </reference>
        </references>
      </pivotArea>
    </format>
    <format dxfId="17">
      <pivotArea dataOnly="0" labelOnly="1" outline="0" fieldPosition="0">
        <references count="1">
          <reference field="0" count="1" defaultSubtotal="1">
            <x v="90"/>
          </reference>
        </references>
      </pivotArea>
    </format>
    <format dxfId="16">
      <pivotArea dataOnly="0" labelOnly="1" outline="0" fieldPosition="0">
        <references count="1">
          <reference field="0" count="1">
            <x v="91"/>
          </reference>
        </references>
      </pivotArea>
    </format>
    <format dxfId="15">
      <pivotArea dataOnly="0" labelOnly="1" outline="0" fieldPosition="0">
        <references count="1">
          <reference field="0" count="1" defaultSubtotal="1">
            <x v="91"/>
          </reference>
        </references>
      </pivotArea>
    </format>
    <format dxfId="14">
      <pivotArea dataOnly="0" labelOnly="1" outline="0" fieldPosition="0">
        <references count="1">
          <reference field="0" count="1">
            <x v="92"/>
          </reference>
        </references>
      </pivotArea>
    </format>
    <format dxfId="13">
      <pivotArea dataOnly="0" labelOnly="1" outline="0" fieldPosition="0">
        <references count="1">
          <reference field="0" count="1" defaultSubtotal="1">
            <x v="92"/>
          </reference>
        </references>
      </pivotArea>
    </format>
    <format dxfId="12">
      <pivotArea dataOnly="0" labelOnly="1" outline="0" fieldPosition="0">
        <references count="1">
          <reference field="0" count="1">
            <x v="93"/>
          </reference>
        </references>
      </pivotArea>
    </format>
    <format dxfId="11">
      <pivotArea dataOnly="0" labelOnly="1" outline="0" fieldPosition="0">
        <references count="1">
          <reference field="0" count="1" defaultSubtotal="1">
            <x v="93"/>
          </reference>
        </references>
      </pivotArea>
    </format>
    <format dxfId="10">
      <pivotArea dataOnly="0" labelOnly="1" outline="0" fieldPosition="0">
        <references count="1">
          <reference field="0" count="1">
            <x v="94"/>
          </reference>
        </references>
      </pivotArea>
    </format>
    <format dxfId="9">
      <pivotArea dataOnly="0" labelOnly="1" outline="0" fieldPosition="0">
        <references count="1">
          <reference field="0" count="1" defaultSubtotal="1">
            <x v="94"/>
          </reference>
        </references>
      </pivotArea>
    </format>
    <format dxfId="8">
      <pivotArea dataOnly="0" labelOnly="1" outline="0" fieldPosition="0">
        <references count="1">
          <reference field="0" count="1" defaultSubtotal="1">
            <x v="98"/>
          </reference>
        </references>
      </pivotArea>
    </format>
    <format dxfId="7">
      <pivotArea dataOnly="0" labelOnly="1" grandRow="1" outline="0" fieldPosition="0"/>
    </format>
    <format dxfId="6">
      <pivotArea dataOnly="0" labelOnly="1" outline="0" fieldPosition="0">
        <references count="1">
          <reference field="0" count="1">
            <x v="95"/>
          </reference>
        </references>
      </pivotArea>
    </format>
    <format dxfId="5">
      <pivotArea dataOnly="0" labelOnly="1" outline="0" fieldPosition="0">
        <references count="1">
          <reference field="0" count="1" defaultSubtotal="1">
            <x v="95"/>
          </reference>
        </references>
      </pivotArea>
    </format>
    <format dxfId="4">
      <pivotArea dataOnly="0" labelOnly="1" outline="0" fieldPosition="0">
        <references count="1">
          <reference field="0" count="1">
            <x v="96"/>
          </reference>
        </references>
      </pivotArea>
    </format>
    <format dxfId="3">
      <pivotArea dataOnly="0" labelOnly="1" outline="0" fieldPosition="0">
        <references count="1">
          <reference field="0" count="1" defaultSubtotal="1">
            <x v="96"/>
          </reference>
        </references>
      </pivotArea>
    </format>
    <format dxfId="2">
      <pivotArea dataOnly="0" labelOnly="1" outline="0" fieldPosition="0">
        <references count="1">
          <reference field="0" count="1">
            <x v="97"/>
          </reference>
        </references>
      </pivotArea>
    </format>
    <format dxfId="1">
      <pivotArea dataOnly="0" labelOnly="1" outline="0" fieldPosition="0">
        <references count="1">
          <reference field="0" count="1" defaultSubtotal="1">
            <x v="97"/>
          </reference>
        </references>
      </pivotArea>
    </format>
    <format dxfId="0">
      <pivotArea dataOnly="0" labelOnly="1" outline="0" fieldPosition="0">
        <references count="1">
          <reference field="0" count="1">
            <x v="98"/>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ivotTable" Target="../pivotTables/pivot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9:M25"/>
  <sheetViews>
    <sheetView tabSelected="1" workbookViewId="0">
      <selection activeCell="A26" sqref="A26"/>
    </sheetView>
  </sheetViews>
  <sheetFormatPr defaultColWidth="8.85546875" defaultRowHeight="12.75"/>
  <cols>
    <col min="1" max="16384" width="8.85546875" style="30"/>
  </cols>
  <sheetData>
    <row r="9" spans="1:13" ht="18.75">
      <c r="A9" s="62" t="s">
        <v>323</v>
      </c>
      <c r="B9" s="62"/>
      <c r="C9" s="62"/>
      <c r="D9" s="62"/>
      <c r="E9" s="62"/>
      <c r="F9" s="62"/>
      <c r="G9" s="62"/>
      <c r="H9" s="62"/>
      <c r="I9" s="62"/>
      <c r="J9" s="62"/>
      <c r="K9" s="62"/>
      <c r="L9" s="62"/>
      <c r="M9" s="62"/>
    </row>
    <row r="10" spans="1:13" ht="28.5">
      <c r="A10" s="63" t="s">
        <v>324</v>
      </c>
      <c r="B10" s="63"/>
      <c r="C10" s="63"/>
      <c r="D10" s="63"/>
      <c r="E10" s="63"/>
      <c r="F10" s="63"/>
      <c r="G10" s="63"/>
      <c r="H10" s="63"/>
      <c r="I10" s="63"/>
      <c r="J10" s="63"/>
      <c r="K10" s="63"/>
      <c r="L10" s="63"/>
      <c r="M10" s="63"/>
    </row>
    <row r="11" spans="1:13" ht="18.75">
      <c r="A11" s="62" t="s">
        <v>339</v>
      </c>
      <c r="B11" s="62"/>
      <c r="C11" s="62"/>
      <c r="D11" s="62"/>
      <c r="E11" s="62"/>
      <c r="F11" s="62"/>
      <c r="G11" s="62"/>
      <c r="H11" s="62"/>
      <c r="I11" s="62"/>
      <c r="J11" s="62"/>
      <c r="K11" s="62"/>
      <c r="L11" s="62"/>
      <c r="M11" s="62"/>
    </row>
    <row r="12" spans="1:13" ht="18.75">
      <c r="A12" s="62"/>
      <c r="B12" s="62"/>
      <c r="C12" s="62"/>
      <c r="D12" s="62"/>
      <c r="E12" s="62"/>
      <c r="F12" s="62"/>
      <c r="G12" s="62"/>
      <c r="H12" s="62"/>
      <c r="I12" s="62"/>
      <c r="J12" s="62"/>
      <c r="K12" s="62"/>
      <c r="L12" s="62"/>
      <c r="M12" s="62"/>
    </row>
    <row r="13" spans="1:13" ht="18.75">
      <c r="A13" s="62"/>
      <c r="B13" s="62"/>
      <c r="C13" s="62"/>
      <c r="D13" s="62"/>
      <c r="E13" s="62"/>
      <c r="F13" s="62"/>
      <c r="G13" s="62"/>
      <c r="H13" s="62"/>
      <c r="I13" s="62"/>
      <c r="J13" s="62"/>
      <c r="K13" s="62"/>
      <c r="L13" s="62"/>
      <c r="M13" s="62"/>
    </row>
    <row r="14" spans="1:13" ht="18.75">
      <c r="A14" s="31"/>
      <c r="B14" s="31"/>
      <c r="C14" s="31"/>
      <c r="D14" s="31"/>
      <c r="E14" s="31"/>
      <c r="F14" s="31"/>
      <c r="G14" s="31"/>
      <c r="H14" s="31"/>
      <c r="I14" s="31"/>
      <c r="J14" s="31"/>
      <c r="K14" s="31"/>
      <c r="L14" s="31"/>
      <c r="M14" s="31"/>
    </row>
    <row r="15" spans="1:13" ht="18.75">
      <c r="A15" s="31"/>
      <c r="B15" s="31"/>
      <c r="C15" s="31"/>
      <c r="D15" s="31"/>
      <c r="E15" s="31"/>
      <c r="F15" s="31"/>
      <c r="G15" s="31"/>
      <c r="H15" s="31"/>
      <c r="I15" s="31"/>
      <c r="J15" s="31"/>
      <c r="K15" s="31"/>
      <c r="L15" s="31"/>
      <c r="M15" s="31"/>
    </row>
    <row r="16" spans="1:13" ht="15.75">
      <c r="A16" s="60" t="s">
        <v>463</v>
      </c>
      <c r="B16" s="60"/>
      <c r="C16" s="60"/>
      <c r="D16" s="60"/>
      <c r="E16" s="60"/>
      <c r="F16" s="60"/>
      <c r="G16" s="60"/>
      <c r="H16" s="60"/>
      <c r="I16" s="60"/>
      <c r="J16" s="60"/>
      <c r="K16" s="60"/>
      <c r="L16" s="60"/>
      <c r="M16" s="60"/>
    </row>
    <row r="17" spans="1:13" ht="15.75">
      <c r="A17" s="60" t="s">
        <v>340</v>
      </c>
      <c r="B17" s="60"/>
      <c r="C17" s="60"/>
      <c r="D17" s="60"/>
      <c r="E17" s="60"/>
      <c r="F17" s="60"/>
      <c r="G17" s="60"/>
      <c r="H17" s="60"/>
      <c r="I17" s="60"/>
      <c r="J17" s="60"/>
      <c r="K17" s="60"/>
      <c r="L17" s="60"/>
      <c r="M17" s="60"/>
    </row>
    <row r="22" spans="1:13" ht="15.75">
      <c r="A22" s="60" t="s">
        <v>326</v>
      </c>
      <c r="B22" s="60"/>
      <c r="C22" s="60"/>
      <c r="D22" s="60"/>
      <c r="E22" s="60"/>
      <c r="F22" s="60"/>
      <c r="G22" s="60"/>
      <c r="H22" s="60"/>
      <c r="I22" s="60"/>
      <c r="J22" s="60"/>
      <c r="K22" s="60"/>
      <c r="L22" s="60"/>
      <c r="M22" s="60"/>
    </row>
    <row r="24" spans="1:13" ht="15.75">
      <c r="A24" s="60" t="s">
        <v>327</v>
      </c>
      <c r="B24" s="60"/>
      <c r="C24" s="60"/>
      <c r="D24" s="60"/>
      <c r="E24" s="60"/>
      <c r="F24" s="60"/>
      <c r="G24" s="60"/>
      <c r="H24" s="60"/>
      <c r="I24" s="60"/>
      <c r="J24" s="60"/>
      <c r="K24" s="60"/>
      <c r="L24" s="60"/>
      <c r="M24" s="60"/>
    </row>
    <row r="25" spans="1:13" ht="15">
      <c r="A25" s="61" t="s">
        <v>465</v>
      </c>
      <c r="B25" s="61"/>
      <c r="C25" s="61"/>
      <c r="D25" s="61"/>
      <c r="E25" s="61"/>
      <c r="F25" s="61"/>
      <c r="G25" s="61"/>
      <c r="H25" s="61"/>
      <c r="I25" s="61"/>
      <c r="J25" s="61"/>
      <c r="K25" s="61"/>
      <c r="L25" s="61"/>
      <c r="M25" s="61"/>
    </row>
  </sheetData>
  <mergeCells count="10">
    <mergeCell ref="A17:M17"/>
    <mergeCell ref="A22:M22"/>
    <mergeCell ref="A24:M24"/>
    <mergeCell ref="A25:M25"/>
    <mergeCell ref="A9:M9"/>
    <mergeCell ref="A10:M10"/>
    <mergeCell ref="A11:M11"/>
    <mergeCell ref="A12:M12"/>
    <mergeCell ref="A13:M13"/>
    <mergeCell ref="A16:M16"/>
  </mergeCell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I308"/>
  <sheetViews>
    <sheetView workbookViewId="0">
      <pane xSplit="2" ySplit="6" topLeftCell="C292" activePane="bottomRight" state="frozen"/>
      <selection sqref="A1:M5"/>
      <selection pane="topRight" sqref="A1:M5"/>
      <selection pane="bottomLeft" sqref="A1:M5"/>
      <selection pane="bottomRight" activeCell="B299" sqref="B299"/>
    </sheetView>
  </sheetViews>
  <sheetFormatPr defaultRowHeight="15"/>
  <cols>
    <col min="1" max="1" width="18.42578125" style="37" bestFit="1" customWidth="1"/>
    <col min="2" max="2" width="39" style="34" customWidth="1"/>
    <col min="3" max="3" width="12" style="38" customWidth="1"/>
    <col min="4" max="4" width="14.42578125" style="38" customWidth="1"/>
    <col min="5" max="5" width="13.7109375" style="38" customWidth="1"/>
    <col min="6" max="6" width="13.42578125" style="38" customWidth="1"/>
    <col min="7" max="7" width="14.42578125" style="38" customWidth="1"/>
    <col min="8" max="9" width="14.28515625" style="38" customWidth="1"/>
    <col min="10" max="13" width="7.85546875" style="34" bestFit="1" customWidth="1"/>
    <col min="14" max="16" width="9.140625" style="34"/>
    <col min="17" max="17" width="12.140625" style="34" bestFit="1" customWidth="1"/>
    <col min="18" max="16384" width="9.140625" style="34"/>
  </cols>
  <sheetData>
    <row r="1" spans="1:9">
      <c r="A1" s="40" t="s">
        <v>323</v>
      </c>
      <c r="I1" s="41" t="s">
        <v>353</v>
      </c>
    </row>
    <row r="2" spans="1:9">
      <c r="A2" s="40" t="s">
        <v>324</v>
      </c>
    </row>
    <row r="3" spans="1:9">
      <c r="A3" s="40" t="s">
        <v>339</v>
      </c>
    </row>
    <row r="4" spans="1:9">
      <c r="A4" s="40"/>
    </row>
    <row r="6" spans="1:9" ht="75">
      <c r="A6" s="54" t="s">
        <v>347</v>
      </c>
      <c r="B6" s="50" t="s">
        <v>349</v>
      </c>
      <c r="C6" s="53" t="s">
        <v>354</v>
      </c>
      <c r="D6" s="53" t="s">
        <v>355</v>
      </c>
      <c r="E6" s="53" t="s">
        <v>356</v>
      </c>
      <c r="F6" s="53" t="s">
        <v>357</v>
      </c>
      <c r="G6" s="51" t="s">
        <v>459</v>
      </c>
      <c r="H6" s="51" t="s">
        <v>460</v>
      </c>
      <c r="I6" s="51" t="s">
        <v>461</v>
      </c>
    </row>
    <row r="7" spans="1:9">
      <c r="A7" s="55">
        <v>10</v>
      </c>
      <c r="B7" t="s">
        <v>44</v>
      </c>
      <c r="C7" s="52">
        <v>0</v>
      </c>
      <c r="D7" s="52">
        <v>43129</v>
      </c>
      <c r="E7" s="52">
        <v>0</v>
      </c>
      <c r="F7" s="52">
        <v>0</v>
      </c>
      <c r="G7" s="52">
        <v>43129</v>
      </c>
      <c r="H7" s="52">
        <v>-4382</v>
      </c>
      <c r="I7" s="52">
        <v>38747</v>
      </c>
    </row>
    <row r="8" spans="1:9">
      <c r="A8" s="55"/>
      <c r="B8" t="s">
        <v>45</v>
      </c>
      <c r="C8" s="52">
        <v>0</v>
      </c>
      <c r="D8" s="52">
        <v>0</v>
      </c>
      <c r="E8" s="52">
        <v>0</v>
      </c>
      <c r="F8" s="52">
        <v>0</v>
      </c>
      <c r="G8" s="52">
        <v>0</v>
      </c>
      <c r="H8" s="52">
        <v>-536</v>
      </c>
      <c r="I8" s="52">
        <v>-536</v>
      </c>
    </row>
    <row r="9" spans="1:9">
      <c r="A9" s="55" t="s">
        <v>358</v>
      </c>
      <c r="B9" s="55"/>
      <c r="C9" s="52">
        <v>0</v>
      </c>
      <c r="D9" s="52">
        <v>43129</v>
      </c>
      <c r="E9" s="52">
        <v>0</v>
      </c>
      <c r="F9" s="52">
        <v>0</v>
      </c>
      <c r="G9" s="52">
        <v>43129</v>
      </c>
      <c r="H9" s="52">
        <v>-4918</v>
      </c>
      <c r="I9" s="52">
        <v>38211</v>
      </c>
    </row>
    <row r="10" spans="1:9">
      <c r="A10" s="55">
        <v>11</v>
      </c>
      <c r="B10" t="s">
        <v>224</v>
      </c>
      <c r="C10" s="52">
        <v>0</v>
      </c>
      <c r="D10" s="52">
        <v>93328</v>
      </c>
      <c r="E10" s="52">
        <v>0</v>
      </c>
      <c r="F10" s="52">
        <v>0</v>
      </c>
      <c r="G10" s="52">
        <v>93328</v>
      </c>
      <c r="H10" s="52">
        <v>22155</v>
      </c>
      <c r="I10" s="52">
        <v>115483</v>
      </c>
    </row>
    <row r="11" spans="1:9">
      <c r="A11" s="55"/>
      <c r="B11" t="s">
        <v>227</v>
      </c>
      <c r="C11" s="52">
        <v>0</v>
      </c>
      <c r="D11" s="52">
        <v>0</v>
      </c>
      <c r="E11" s="52">
        <v>0</v>
      </c>
      <c r="F11" s="52">
        <v>0</v>
      </c>
      <c r="G11" s="52">
        <v>0</v>
      </c>
      <c r="H11" s="52">
        <v>0</v>
      </c>
      <c r="I11" s="52">
        <v>0</v>
      </c>
    </row>
    <row r="12" spans="1:9">
      <c r="A12" s="55" t="s">
        <v>359</v>
      </c>
      <c r="B12" s="55"/>
      <c r="C12" s="52">
        <v>0</v>
      </c>
      <c r="D12" s="52">
        <v>93328</v>
      </c>
      <c r="E12" s="52">
        <v>0</v>
      </c>
      <c r="F12" s="52">
        <v>0</v>
      </c>
      <c r="G12" s="52">
        <v>93328</v>
      </c>
      <c r="H12" s="52">
        <v>22155</v>
      </c>
      <c r="I12" s="52">
        <v>115483</v>
      </c>
    </row>
    <row r="13" spans="1:9">
      <c r="A13" s="55">
        <v>12</v>
      </c>
      <c r="B13" t="s">
        <v>46</v>
      </c>
      <c r="C13" s="52">
        <v>0</v>
      </c>
      <c r="D13" s="52">
        <v>185622</v>
      </c>
      <c r="E13" s="52">
        <v>0</v>
      </c>
      <c r="F13" s="52">
        <v>0</v>
      </c>
      <c r="G13" s="52">
        <v>185622</v>
      </c>
      <c r="H13" s="52">
        <v>1318</v>
      </c>
      <c r="I13" s="52">
        <v>186940</v>
      </c>
    </row>
    <row r="14" spans="1:9">
      <c r="A14" s="55" t="s">
        <v>360</v>
      </c>
      <c r="B14" s="55"/>
      <c r="C14" s="52">
        <v>0</v>
      </c>
      <c r="D14" s="52">
        <v>185622</v>
      </c>
      <c r="E14" s="52">
        <v>0</v>
      </c>
      <c r="F14" s="52">
        <v>0</v>
      </c>
      <c r="G14" s="52">
        <v>185622</v>
      </c>
      <c r="H14" s="52">
        <v>1318</v>
      </c>
      <c r="I14" s="52">
        <v>186940</v>
      </c>
    </row>
    <row r="15" spans="1:9">
      <c r="A15" s="55">
        <v>20</v>
      </c>
      <c r="B15" t="s">
        <v>50</v>
      </c>
      <c r="C15" s="52">
        <v>0</v>
      </c>
      <c r="D15" s="52">
        <v>15</v>
      </c>
      <c r="E15" s="52">
        <v>0</v>
      </c>
      <c r="F15" s="52">
        <v>0</v>
      </c>
      <c r="G15" s="52">
        <v>15</v>
      </c>
      <c r="H15" s="52">
        <v>13</v>
      </c>
      <c r="I15" s="52">
        <v>28</v>
      </c>
    </row>
    <row r="16" spans="1:9">
      <c r="A16" s="55" t="s">
        <v>361</v>
      </c>
      <c r="B16" s="55"/>
      <c r="C16" s="52">
        <v>0</v>
      </c>
      <c r="D16" s="52">
        <v>15</v>
      </c>
      <c r="E16" s="52">
        <v>0</v>
      </c>
      <c r="F16" s="52">
        <v>0</v>
      </c>
      <c r="G16" s="52">
        <v>15</v>
      </c>
      <c r="H16" s="52">
        <v>13</v>
      </c>
      <c r="I16" s="52">
        <v>28</v>
      </c>
    </row>
    <row r="17" spans="1:9">
      <c r="A17" s="55">
        <v>30</v>
      </c>
      <c r="B17" t="s">
        <v>33</v>
      </c>
      <c r="C17" s="52">
        <v>11804</v>
      </c>
      <c r="D17" s="52">
        <v>0</v>
      </c>
      <c r="E17" s="52">
        <v>0</v>
      </c>
      <c r="F17" s="52">
        <v>0</v>
      </c>
      <c r="G17" s="52">
        <v>11804</v>
      </c>
      <c r="H17" s="52">
        <v>-1919</v>
      </c>
      <c r="I17" s="52">
        <v>9885</v>
      </c>
    </row>
    <row r="18" spans="1:9">
      <c r="A18" s="55"/>
      <c r="B18" t="s">
        <v>30</v>
      </c>
      <c r="C18" s="52">
        <v>112365</v>
      </c>
      <c r="D18" s="52">
        <v>0</v>
      </c>
      <c r="E18" s="52">
        <v>67976</v>
      </c>
      <c r="F18" s="52">
        <v>0</v>
      </c>
      <c r="G18" s="52">
        <v>180341</v>
      </c>
      <c r="H18" s="52">
        <v>-37677</v>
      </c>
      <c r="I18" s="52">
        <v>142664</v>
      </c>
    </row>
    <row r="19" spans="1:9">
      <c r="A19" s="55"/>
      <c r="B19" t="s">
        <v>31</v>
      </c>
      <c r="C19" s="52">
        <v>14251</v>
      </c>
      <c r="D19" s="52">
        <v>0</v>
      </c>
      <c r="E19" s="52">
        <v>0</v>
      </c>
      <c r="F19" s="52">
        <v>0</v>
      </c>
      <c r="G19" s="52">
        <v>14251</v>
      </c>
      <c r="H19" s="52">
        <v>-980</v>
      </c>
      <c r="I19" s="52">
        <v>13271</v>
      </c>
    </row>
    <row r="20" spans="1:9">
      <c r="A20" s="55"/>
      <c r="B20" t="s">
        <v>32</v>
      </c>
      <c r="C20" s="52">
        <v>44604</v>
      </c>
      <c r="D20" s="52">
        <v>0</v>
      </c>
      <c r="E20" s="52">
        <v>18127</v>
      </c>
      <c r="F20" s="52">
        <v>0</v>
      </c>
      <c r="G20" s="52">
        <v>62731</v>
      </c>
      <c r="H20" s="52">
        <v>-65300</v>
      </c>
      <c r="I20" s="52">
        <v>-2569</v>
      </c>
    </row>
    <row r="21" spans="1:9">
      <c r="A21" s="55"/>
      <c r="B21" t="s">
        <v>35</v>
      </c>
      <c r="C21" s="52">
        <v>258462</v>
      </c>
      <c r="D21" s="52">
        <v>0</v>
      </c>
      <c r="E21" s="52">
        <v>81571</v>
      </c>
      <c r="F21" s="52">
        <v>0</v>
      </c>
      <c r="G21" s="52">
        <v>340033</v>
      </c>
      <c r="H21" s="52">
        <v>-91732</v>
      </c>
      <c r="I21" s="52">
        <v>248301</v>
      </c>
    </row>
    <row r="22" spans="1:9">
      <c r="A22" s="55"/>
      <c r="B22" t="s">
        <v>36</v>
      </c>
      <c r="C22" s="52">
        <v>28663</v>
      </c>
      <c r="D22" s="52">
        <v>0</v>
      </c>
      <c r="E22" s="52">
        <v>9063</v>
      </c>
      <c r="F22" s="52">
        <v>0</v>
      </c>
      <c r="G22" s="52">
        <v>37726</v>
      </c>
      <c r="H22" s="52">
        <v>-5702</v>
      </c>
      <c r="I22" s="52">
        <v>32024</v>
      </c>
    </row>
    <row r="23" spans="1:9">
      <c r="A23" s="55"/>
      <c r="B23" t="s">
        <v>37</v>
      </c>
      <c r="C23" s="52">
        <v>147737</v>
      </c>
      <c r="D23" s="52">
        <v>0</v>
      </c>
      <c r="E23" s="52">
        <v>45317</v>
      </c>
      <c r="F23" s="52">
        <v>0</v>
      </c>
      <c r="G23" s="52">
        <v>193054</v>
      </c>
      <c r="H23" s="52">
        <v>-63806</v>
      </c>
      <c r="I23" s="52">
        <v>129248</v>
      </c>
    </row>
    <row r="24" spans="1:9">
      <c r="A24" s="55"/>
      <c r="B24" t="s">
        <v>39</v>
      </c>
      <c r="C24" s="52">
        <v>11328</v>
      </c>
      <c r="D24" s="52">
        <v>0</v>
      </c>
      <c r="E24" s="52">
        <v>0</v>
      </c>
      <c r="F24" s="52">
        <v>0</v>
      </c>
      <c r="G24" s="52">
        <v>11328</v>
      </c>
      <c r="H24" s="52">
        <v>-240</v>
      </c>
      <c r="I24" s="52">
        <v>11088</v>
      </c>
    </row>
    <row r="25" spans="1:9">
      <c r="A25" s="55"/>
      <c r="B25" t="s">
        <v>41</v>
      </c>
      <c r="C25" s="52">
        <v>7899</v>
      </c>
      <c r="D25" s="52">
        <v>0</v>
      </c>
      <c r="E25" s="52">
        <v>0</v>
      </c>
      <c r="F25" s="52">
        <v>0</v>
      </c>
      <c r="G25" s="52">
        <v>7899</v>
      </c>
      <c r="H25" s="52">
        <v>-355</v>
      </c>
      <c r="I25" s="52">
        <v>7544</v>
      </c>
    </row>
    <row r="26" spans="1:9">
      <c r="A26" s="55"/>
      <c r="B26" t="s">
        <v>42</v>
      </c>
      <c r="C26" s="52">
        <v>80758</v>
      </c>
      <c r="D26" s="52">
        <v>0</v>
      </c>
      <c r="E26" s="52">
        <v>0</v>
      </c>
      <c r="F26" s="52">
        <v>0</v>
      </c>
      <c r="G26" s="52">
        <v>80758</v>
      </c>
      <c r="H26" s="52">
        <v>-555</v>
      </c>
      <c r="I26" s="52">
        <v>80203</v>
      </c>
    </row>
    <row r="27" spans="1:9">
      <c r="A27" s="55"/>
      <c r="B27" t="s">
        <v>34</v>
      </c>
      <c r="C27" s="52">
        <v>13503</v>
      </c>
      <c r="D27" s="52">
        <v>0</v>
      </c>
      <c r="E27" s="52">
        <v>0</v>
      </c>
      <c r="F27" s="52">
        <v>0</v>
      </c>
      <c r="G27" s="52">
        <v>13503</v>
      </c>
      <c r="H27" s="52">
        <v>15045</v>
      </c>
      <c r="I27" s="52">
        <v>28548</v>
      </c>
    </row>
    <row r="28" spans="1:9">
      <c r="A28" s="55"/>
      <c r="B28" t="s">
        <v>38</v>
      </c>
      <c r="C28" s="52">
        <v>231526</v>
      </c>
      <c r="D28" s="52">
        <v>0</v>
      </c>
      <c r="E28" s="52">
        <v>0</v>
      </c>
      <c r="F28" s="52">
        <v>0</v>
      </c>
      <c r="G28" s="52">
        <v>231526</v>
      </c>
      <c r="H28" s="52">
        <v>-24523</v>
      </c>
      <c r="I28" s="52">
        <v>207003</v>
      </c>
    </row>
    <row r="29" spans="1:9">
      <c r="A29" s="55"/>
      <c r="B29" t="s">
        <v>43</v>
      </c>
      <c r="C29" s="52">
        <v>18461</v>
      </c>
      <c r="D29" s="52">
        <v>0</v>
      </c>
      <c r="E29" s="52">
        <v>18127</v>
      </c>
      <c r="F29" s="52">
        <v>0</v>
      </c>
      <c r="G29" s="52">
        <v>36588</v>
      </c>
      <c r="H29" s="52">
        <v>-4920</v>
      </c>
      <c r="I29" s="52">
        <v>31668</v>
      </c>
    </row>
    <row r="30" spans="1:9">
      <c r="A30" s="55" t="s">
        <v>362</v>
      </c>
      <c r="B30" s="55"/>
      <c r="C30" s="52">
        <v>981361</v>
      </c>
      <c r="D30" s="52">
        <v>0</v>
      </c>
      <c r="E30" s="52">
        <v>240181</v>
      </c>
      <c r="F30" s="52">
        <v>0</v>
      </c>
      <c r="G30" s="52">
        <v>1221542</v>
      </c>
      <c r="H30" s="52">
        <v>-282664</v>
      </c>
      <c r="I30" s="52">
        <v>938878</v>
      </c>
    </row>
    <row r="31" spans="1:9">
      <c r="A31" s="55">
        <v>40</v>
      </c>
      <c r="B31" t="s">
        <v>51</v>
      </c>
      <c r="C31" s="52">
        <v>0</v>
      </c>
      <c r="D31" s="52">
        <v>225695</v>
      </c>
      <c r="E31" s="52">
        <v>0</v>
      </c>
      <c r="F31" s="52">
        <v>0</v>
      </c>
      <c r="G31" s="52">
        <v>225695</v>
      </c>
      <c r="H31" s="52">
        <v>-34210</v>
      </c>
      <c r="I31" s="52">
        <v>191485</v>
      </c>
    </row>
    <row r="32" spans="1:9">
      <c r="A32" s="55" t="s">
        <v>363</v>
      </c>
      <c r="B32" s="55"/>
      <c r="C32" s="52">
        <v>0</v>
      </c>
      <c r="D32" s="52">
        <v>225695</v>
      </c>
      <c r="E32" s="52">
        <v>0</v>
      </c>
      <c r="F32" s="52">
        <v>0</v>
      </c>
      <c r="G32" s="52">
        <v>225695</v>
      </c>
      <c r="H32" s="52">
        <v>-34210</v>
      </c>
      <c r="I32" s="52">
        <v>191485</v>
      </c>
    </row>
    <row r="33" spans="1:9">
      <c r="A33" s="55">
        <v>50</v>
      </c>
      <c r="B33" t="s">
        <v>53</v>
      </c>
      <c r="C33" s="52">
        <v>0</v>
      </c>
      <c r="D33" s="52">
        <v>125359</v>
      </c>
      <c r="E33" s="52">
        <v>0</v>
      </c>
      <c r="F33" s="52">
        <v>0</v>
      </c>
      <c r="G33" s="52">
        <v>125359</v>
      </c>
      <c r="H33" s="52">
        <v>-7575</v>
      </c>
      <c r="I33" s="52">
        <v>117784</v>
      </c>
    </row>
    <row r="34" spans="1:9">
      <c r="A34" s="55" t="s">
        <v>364</v>
      </c>
      <c r="B34" s="55"/>
      <c r="C34" s="52">
        <v>0</v>
      </c>
      <c r="D34" s="52">
        <v>125359</v>
      </c>
      <c r="E34" s="52">
        <v>0</v>
      </c>
      <c r="F34" s="52">
        <v>0</v>
      </c>
      <c r="G34" s="52">
        <v>125359</v>
      </c>
      <c r="H34" s="52">
        <v>-7575</v>
      </c>
      <c r="I34" s="52">
        <v>117784</v>
      </c>
    </row>
    <row r="35" spans="1:9">
      <c r="A35" s="55">
        <v>52</v>
      </c>
      <c r="B35" t="s">
        <v>54</v>
      </c>
      <c r="C35" s="52">
        <v>0</v>
      </c>
      <c r="D35" s="52">
        <v>0</v>
      </c>
      <c r="E35" s="52">
        <v>0</v>
      </c>
      <c r="F35" s="52">
        <v>0</v>
      </c>
      <c r="G35" s="52">
        <v>0</v>
      </c>
      <c r="H35" s="52">
        <v>0</v>
      </c>
      <c r="I35" s="52">
        <v>0</v>
      </c>
    </row>
    <row r="36" spans="1:9">
      <c r="A36" s="55" t="s">
        <v>365</v>
      </c>
      <c r="B36" s="55"/>
      <c r="C36" s="52">
        <v>0</v>
      </c>
      <c r="D36" s="52">
        <v>0</v>
      </c>
      <c r="E36" s="52">
        <v>0</v>
      </c>
      <c r="F36" s="52">
        <v>0</v>
      </c>
      <c r="G36" s="52">
        <v>0</v>
      </c>
      <c r="H36" s="52">
        <v>0</v>
      </c>
      <c r="I36" s="52">
        <v>0</v>
      </c>
    </row>
    <row r="37" spans="1:9">
      <c r="A37" s="55">
        <v>53</v>
      </c>
      <c r="B37" t="s">
        <v>55</v>
      </c>
      <c r="C37" s="52">
        <v>0</v>
      </c>
      <c r="D37" s="52">
        <v>0</v>
      </c>
      <c r="E37" s="52">
        <v>0</v>
      </c>
      <c r="F37" s="52">
        <v>0</v>
      </c>
      <c r="G37" s="52">
        <v>0</v>
      </c>
      <c r="H37" s="52">
        <v>0</v>
      </c>
      <c r="I37" s="52">
        <v>0</v>
      </c>
    </row>
    <row r="38" spans="1:9">
      <c r="A38" s="55" t="s">
        <v>366</v>
      </c>
      <c r="B38" s="55"/>
      <c r="C38" s="52">
        <v>0</v>
      </c>
      <c r="D38" s="52">
        <v>0</v>
      </c>
      <c r="E38" s="52">
        <v>0</v>
      </c>
      <c r="F38" s="52">
        <v>0</v>
      </c>
      <c r="G38" s="52">
        <v>0</v>
      </c>
      <c r="H38" s="52">
        <v>0</v>
      </c>
      <c r="I38" s="52">
        <v>0</v>
      </c>
    </row>
    <row r="39" spans="1:9">
      <c r="A39" s="55">
        <v>54</v>
      </c>
      <c r="B39" t="s">
        <v>163</v>
      </c>
      <c r="C39" s="52">
        <v>0</v>
      </c>
      <c r="D39" s="52">
        <v>8521</v>
      </c>
      <c r="E39" s="52">
        <v>0</v>
      </c>
      <c r="F39" s="52">
        <v>0</v>
      </c>
      <c r="G39" s="52">
        <v>8521</v>
      </c>
      <c r="H39" s="52">
        <v>-549</v>
      </c>
      <c r="I39" s="52">
        <v>7972</v>
      </c>
    </row>
    <row r="40" spans="1:9">
      <c r="A40" s="55" t="s">
        <v>367</v>
      </c>
      <c r="B40" s="55"/>
      <c r="C40" s="52">
        <v>0</v>
      </c>
      <c r="D40" s="52">
        <v>8521</v>
      </c>
      <c r="E40" s="52">
        <v>0</v>
      </c>
      <c r="F40" s="52">
        <v>0</v>
      </c>
      <c r="G40" s="52">
        <v>8521</v>
      </c>
      <c r="H40" s="52">
        <v>-549</v>
      </c>
      <c r="I40" s="52">
        <v>7972</v>
      </c>
    </row>
    <row r="41" spans="1:9">
      <c r="A41" s="55">
        <v>60</v>
      </c>
      <c r="B41" t="s">
        <v>56</v>
      </c>
      <c r="C41" s="52">
        <v>0</v>
      </c>
      <c r="D41" s="52">
        <v>237334</v>
      </c>
      <c r="E41" s="52">
        <v>0</v>
      </c>
      <c r="F41" s="52">
        <v>0</v>
      </c>
      <c r="G41" s="52">
        <v>237334</v>
      </c>
      <c r="H41" s="52">
        <v>-146618</v>
      </c>
      <c r="I41" s="52">
        <v>90716</v>
      </c>
    </row>
    <row r="42" spans="1:9">
      <c r="A42" s="55" t="s">
        <v>368</v>
      </c>
      <c r="B42" s="55"/>
      <c r="C42" s="52">
        <v>0</v>
      </c>
      <c r="D42" s="52">
        <v>237334</v>
      </c>
      <c r="E42" s="52">
        <v>0</v>
      </c>
      <c r="F42" s="52">
        <v>0</v>
      </c>
      <c r="G42" s="52">
        <v>237334</v>
      </c>
      <c r="H42" s="52">
        <v>-146618</v>
      </c>
      <c r="I42" s="52">
        <v>90716</v>
      </c>
    </row>
    <row r="43" spans="1:9">
      <c r="A43" s="55">
        <v>70</v>
      </c>
      <c r="B43" t="s">
        <v>65</v>
      </c>
      <c r="C43" s="52">
        <v>0</v>
      </c>
      <c r="D43" s="52">
        <v>87046</v>
      </c>
      <c r="E43" s="52">
        <v>0</v>
      </c>
      <c r="F43" s="52">
        <v>0</v>
      </c>
      <c r="G43" s="52">
        <v>87046</v>
      </c>
      <c r="H43" s="52">
        <v>35970</v>
      </c>
      <c r="I43" s="52">
        <v>123016</v>
      </c>
    </row>
    <row r="44" spans="1:9">
      <c r="A44" s="55"/>
      <c r="B44" t="s">
        <v>230</v>
      </c>
      <c r="C44" s="52">
        <v>0</v>
      </c>
      <c r="D44" s="52">
        <v>70629</v>
      </c>
      <c r="E44" s="52">
        <v>0</v>
      </c>
      <c r="F44" s="52">
        <v>0</v>
      </c>
      <c r="G44" s="52">
        <v>70629</v>
      </c>
      <c r="H44" s="52">
        <v>-12204</v>
      </c>
      <c r="I44" s="52">
        <v>58425</v>
      </c>
    </row>
    <row r="45" spans="1:9">
      <c r="A45" s="55" t="s">
        <v>369</v>
      </c>
      <c r="B45" s="55"/>
      <c r="C45" s="52">
        <v>0</v>
      </c>
      <c r="D45" s="52">
        <v>157675</v>
      </c>
      <c r="E45" s="52">
        <v>0</v>
      </c>
      <c r="F45" s="52">
        <v>0</v>
      </c>
      <c r="G45" s="52">
        <v>157675</v>
      </c>
      <c r="H45" s="52">
        <v>23766</v>
      </c>
      <c r="I45" s="52">
        <v>181441</v>
      </c>
    </row>
    <row r="46" spans="1:9">
      <c r="A46" s="55">
        <v>80</v>
      </c>
      <c r="B46" t="s">
        <v>58</v>
      </c>
      <c r="C46" s="52">
        <v>0</v>
      </c>
      <c r="D46" s="52">
        <v>48887</v>
      </c>
      <c r="E46" s="52">
        <v>0</v>
      </c>
      <c r="F46" s="52">
        <v>0</v>
      </c>
      <c r="G46" s="52">
        <v>48887</v>
      </c>
      <c r="H46" s="52">
        <v>22389</v>
      </c>
      <c r="I46" s="52">
        <v>71276</v>
      </c>
    </row>
    <row r="47" spans="1:9">
      <c r="A47" s="55" t="s">
        <v>370</v>
      </c>
      <c r="B47" s="55"/>
      <c r="C47" s="52">
        <v>0</v>
      </c>
      <c r="D47" s="52">
        <v>48887</v>
      </c>
      <c r="E47" s="52">
        <v>0</v>
      </c>
      <c r="F47" s="52">
        <v>0</v>
      </c>
      <c r="G47" s="52">
        <v>48887</v>
      </c>
      <c r="H47" s="52">
        <v>22389</v>
      </c>
      <c r="I47" s="52">
        <v>71276</v>
      </c>
    </row>
    <row r="48" spans="1:9">
      <c r="A48" s="55">
        <v>81</v>
      </c>
      <c r="B48" t="s">
        <v>59</v>
      </c>
      <c r="C48" s="52">
        <v>0</v>
      </c>
      <c r="D48" s="52">
        <v>17875</v>
      </c>
      <c r="E48" s="52">
        <v>0</v>
      </c>
      <c r="F48" s="52">
        <v>0</v>
      </c>
      <c r="G48" s="52">
        <v>17875</v>
      </c>
      <c r="H48" s="52">
        <v>8194</v>
      </c>
      <c r="I48" s="52">
        <v>26069</v>
      </c>
    </row>
    <row r="49" spans="1:9">
      <c r="A49" s="55" t="s">
        <v>371</v>
      </c>
      <c r="B49" s="55"/>
      <c r="C49" s="52">
        <v>0</v>
      </c>
      <c r="D49" s="52">
        <v>17875</v>
      </c>
      <c r="E49" s="52">
        <v>0</v>
      </c>
      <c r="F49" s="52">
        <v>0</v>
      </c>
      <c r="G49" s="52">
        <v>17875</v>
      </c>
      <c r="H49" s="52">
        <v>8194</v>
      </c>
      <c r="I49" s="52">
        <v>26069</v>
      </c>
    </row>
    <row r="50" spans="1:9">
      <c r="A50" s="55">
        <v>82</v>
      </c>
      <c r="B50" t="s">
        <v>61</v>
      </c>
      <c r="C50" s="52">
        <v>0</v>
      </c>
      <c r="D50" s="52">
        <v>60742</v>
      </c>
      <c r="E50" s="52">
        <v>0</v>
      </c>
      <c r="F50" s="52">
        <v>0</v>
      </c>
      <c r="G50" s="52">
        <v>60742</v>
      </c>
      <c r="H50" s="52">
        <v>24240</v>
      </c>
      <c r="I50" s="52">
        <v>84982</v>
      </c>
    </row>
    <row r="51" spans="1:9">
      <c r="A51" s="55"/>
      <c r="B51" t="s">
        <v>74</v>
      </c>
      <c r="C51" s="52">
        <v>0</v>
      </c>
      <c r="D51" s="52">
        <v>216541</v>
      </c>
      <c r="E51" s="52">
        <v>0</v>
      </c>
      <c r="F51" s="52">
        <v>0</v>
      </c>
      <c r="G51" s="52">
        <v>216541</v>
      </c>
      <c r="H51" s="52">
        <v>-45861</v>
      </c>
      <c r="I51" s="52">
        <v>170680</v>
      </c>
    </row>
    <row r="52" spans="1:9">
      <c r="A52" s="55"/>
      <c r="B52" t="s">
        <v>75</v>
      </c>
      <c r="C52" s="52">
        <v>0</v>
      </c>
      <c r="D52" s="52">
        <v>0</v>
      </c>
      <c r="E52" s="52">
        <v>0</v>
      </c>
      <c r="F52" s="52">
        <v>0</v>
      </c>
      <c r="G52" s="52">
        <v>0</v>
      </c>
      <c r="H52" s="52">
        <v>0</v>
      </c>
      <c r="I52" s="52">
        <v>0</v>
      </c>
    </row>
    <row r="53" spans="1:9">
      <c r="A53" s="55" t="s">
        <v>372</v>
      </c>
      <c r="B53" s="55"/>
      <c r="C53" s="52">
        <v>0</v>
      </c>
      <c r="D53" s="52">
        <v>277283</v>
      </c>
      <c r="E53" s="52">
        <v>0</v>
      </c>
      <c r="F53" s="52">
        <v>0</v>
      </c>
      <c r="G53" s="52">
        <v>277283</v>
      </c>
      <c r="H53" s="52">
        <v>-21621</v>
      </c>
      <c r="I53" s="52">
        <v>255662</v>
      </c>
    </row>
    <row r="54" spans="1:9">
      <c r="A54" s="55">
        <v>83</v>
      </c>
      <c r="B54" t="s">
        <v>64</v>
      </c>
      <c r="C54" s="52">
        <v>0</v>
      </c>
      <c r="D54" s="52">
        <v>148529</v>
      </c>
      <c r="E54" s="52">
        <v>0</v>
      </c>
      <c r="F54" s="52">
        <v>0</v>
      </c>
      <c r="G54" s="52">
        <v>148529</v>
      </c>
      <c r="H54" s="52">
        <v>-16528</v>
      </c>
      <c r="I54" s="52">
        <v>132001</v>
      </c>
    </row>
    <row r="55" spans="1:9">
      <c r="A55" s="55" t="s">
        <v>373</v>
      </c>
      <c r="B55" s="55"/>
      <c r="C55" s="52">
        <v>0</v>
      </c>
      <c r="D55" s="52">
        <v>148529</v>
      </c>
      <c r="E55" s="52">
        <v>0</v>
      </c>
      <c r="F55" s="52">
        <v>0</v>
      </c>
      <c r="G55" s="52">
        <v>148529</v>
      </c>
      <c r="H55" s="52">
        <v>-16528</v>
      </c>
      <c r="I55" s="52">
        <v>132001</v>
      </c>
    </row>
    <row r="56" spans="1:9">
      <c r="A56" s="55">
        <v>84</v>
      </c>
      <c r="B56" t="s">
        <v>63</v>
      </c>
      <c r="C56" s="52">
        <v>0</v>
      </c>
      <c r="D56" s="52">
        <v>170</v>
      </c>
      <c r="E56" s="52">
        <v>0</v>
      </c>
      <c r="F56" s="52">
        <v>0</v>
      </c>
      <c r="G56" s="52">
        <v>170</v>
      </c>
      <c r="H56" s="52">
        <v>-1568</v>
      </c>
      <c r="I56" s="52">
        <v>-1398</v>
      </c>
    </row>
    <row r="57" spans="1:9">
      <c r="A57" s="55" t="s">
        <v>374</v>
      </c>
      <c r="B57" s="55"/>
      <c r="C57" s="52">
        <v>0</v>
      </c>
      <c r="D57" s="52">
        <v>170</v>
      </c>
      <c r="E57" s="52">
        <v>0</v>
      </c>
      <c r="F57" s="52">
        <v>0</v>
      </c>
      <c r="G57" s="52">
        <v>170</v>
      </c>
      <c r="H57" s="52">
        <v>-1568</v>
      </c>
      <c r="I57" s="52">
        <v>-1398</v>
      </c>
    </row>
    <row r="58" spans="1:9">
      <c r="A58" s="55">
        <v>85</v>
      </c>
      <c r="B58" t="s">
        <v>62</v>
      </c>
      <c r="C58" s="52">
        <v>0</v>
      </c>
      <c r="D58" s="52">
        <v>13214</v>
      </c>
      <c r="E58" s="52">
        <v>0</v>
      </c>
      <c r="F58" s="52">
        <v>0</v>
      </c>
      <c r="G58" s="52">
        <v>13214</v>
      </c>
      <c r="H58" s="52">
        <v>-3256</v>
      </c>
      <c r="I58" s="52">
        <v>9958</v>
      </c>
    </row>
    <row r="59" spans="1:9">
      <c r="A59" s="55" t="s">
        <v>375</v>
      </c>
      <c r="B59" s="55"/>
      <c r="C59" s="52">
        <v>0</v>
      </c>
      <c r="D59" s="52">
        <v>13214</v>
      </c>
      <c r="E59" s="52">
        <v>0</v>
      </c>
      <c r="F59" s="52">
        <v>0</v>
      </c>
      <c r="G59" s="52">
        <v>13214</v>
      </c>
      <c r="H59" s="52">
        <v>-3256</v>
      </c>
      <c r="I59" s="52">
        <v>9958</v>
      </c>
    </row>
    <row r="60" spans="1:9">
      <c r="A60" s="55">
        <v>86</v>
      </c>
      <c r="B60" t="s">
        <v>66</v>
      </c>
      <c r="C60" s="52">
        <v>0</v>
      </c>
      <c r="D60" s="52">
        <v>4693</v>
      </c>
      <c r="E60" s="52">
        <v>0</v>
      </c>
      <c r="F60" s="52">
        <v>0</v>
      </c>
      <c r="G60" s="52">
        <v>4693</v>
      </c>
      <c r="H60" s="52">
        <v>1793</v>
      </c>
      <c r="I60" s="52">
        <v>6486</v>
      </c>
    </row>
    <row r="61" spans="1:9">
      <c r="A61" s="55" t="s">
        <v>376</v>
      </c>
      <c r="B61" s="55"/>
      <c r="C61" s="52">
        <v>0</v>
      </c>
      <c r="D61" s="52">
        <v>4693</v>
      </c>
      <c r="E61" s="52">
        <v>0</v>
      </c>
      <c r="F61" s="52">
        <v>0</v>
      </c>
      <c r="G61" s="52">
        <v>4693</v>
      </c>
      <c r="H61" s="52">
        <v>1793</v>
      </c>
      <c r="I61" s="52">
        <v>6486</v>
      </c>
    </row>
    <row r="62" spans="1:9">
      <c r="A62" s="55">
        <v>89</v>
      </c>
      <c r="B62" t="s">
        <v>48</v>
      </c>
      <c r="C62" s="52">
        <v>0</v>
      </c>
      <c r="D62" s="52">
        <v>3720</v>
      </c>
      <c r="E62" s="52">
        <v>0</v>
      </c>
      <c r="F62" s="52">
        <v>0</v>
      </c>
      <c r="G62" s="52">
        <v>3720</v>
      </c>
      <c r="H62" s="52">
        <v>42</v>
      </c>
      <c r="I62" s="52">
        <v>3762</v>
      </c>
    </row>
    <row r="63" spans="1:9">
      <c r="A63" s="55" t="s">
        <v>377</v>
      </c>
      <c r="B63" s="55"/>
      <c r="C63" s="52">
        <v>0</v>
      </c>
      <c r="D63" s="52">
        <v>3720</v>
      </c>
      <c r="E63" s="52">
        <v>0</v>
      </c>
      <c r="F63" s="52">
        <v>0</v>
      </c>
      <c r="G63" s="52">
        <v>3720</v>
      </c>
      <c r="H63" s="52">
        <v>42</v>
      </c>
      <c r="I63" s="52">
        <v>3762</v>
      </c>
    </row>
    <row r="64" spans="1:9">
      <c r="A64" s="55">
        <v>90</v>
      </c>
      <c r="B64" t="s">
        <v>69</v>
      </c>
      <c r="C64" s="52">
        <v>0</v>
      </c>
      <c r="D64" s="52">
        <v>0</v>
      </c>
      <c r="E64" s="52">
        <v>0</v>
      </c>
      <c r="F64" s="52">
        <v>0</v>
      </c>
      <c r="G64" s="52">
        <v>0</v>
      </c>
      <c r="H64" s="52">
        <v>-30606</v>
      </c>
      <c r="I64" s="52">
        <v>-30606</v>
      </c>
    </row>
    <row r="65" spans="1:9">
      <c r="A65" s="55"/>
      <c r="B65" t="s">
        <v>70</v>
      </c>
      <c r="C65" s="52">
        <v>0</v>
      </c>
      <c r="D65" s="52">
        <v>9138</v>
      </c>
      <c r="E65" s="52">
        <v>0</v>
      </c>
      <c r="F65" s="52">
        <v>0</v>
      </c>
      <c r="G65" s="52">
        <v>9138</v>
      </c>
      <c r="H65" s="52">
        <v>6387</v>
      </c>
      <c r="I65" s="52">
        <v>15525</v>
      </c>
    </row>
    <row r="66" spans="1:9">
      <c r="A66" s="55" t="s">
        <v>378</v>
      </c>
      <c r="B66" s="55"/>
      <c r="C66" s="52">
        <v>0</v>
      </c>
      <c r="D66" s="52">
        <v>9138</v>
      </c>
      <c r="E66" s="52">
        <v>0</v>
      </c>
      <c r="F66" s="52">
        <v>0</v>
      </c>
      <c r="G66" s="52">
        <v>9138</v>
      </c>
      <c r="H66" s="52">
        <v>-24219</v>
      </c>
      <c r="I66" s="52">
        <v>-15081</v>
      </c>
    </row>
    <row r="67" spans="1:9">
      <c r="A67" s="55">
        <v>101</v>
      </c>
      <c r="B67" t="s">
        <v>71</v>
      </c>
      <c r="C67" s="52">
        <v>0</v>
      </c>
      <c r="D67" s="52">
        <v>5642</v>
      </c>
      <c r="E67" s="52">
        <v>0</v>
      </c>
      <c r="F67" s="52">
        <v>0</v>
      </c>
      <c r="G67" s="52">
        <v>5642</v>
      </c>
      <c r="H67" s="52">
        <v>4878</v>
      </c>
      <c r="I67" s="52">
        <v>10520</v>
      </c>
    </row>
    <row r="68" spans="1:9">
      <c r="A68" s="55"/>
      <c r="B68" t="s">
        <v>79</v>
      </c>
      <c r="C68" s="52">
        <v>0</v>
      </c>
      <c r="D68" s="52">
        <v>154</v>
      </c>
      <c r="E68" s="52">
        <v>0</v>
      </c>
      <c r="F68" s="52">
        <v>0</v>
      </c>
      <c r="G68" s="52">
        <v>154</v>
      </c>
      <c r="H68" s="52">
        <v>-470</v>
      </c>
      <c r="I68" s="52">
        <v>-316</v>
      </c>
    </row>
    <row r="69" spans="1:9">
      <c r="A69" s="55"/>
      <c r="B69" t="s">
        <v>73</v>
      </c>
      <c r="C69" s="52">
        <v>0</v>
      </c>
      <c r="D69" s="52">
        <v>1003</v>
      </c>
      <c r="E69" s="52">
        <v>0</v>
      </c>
      <c r="F69" s="52">
        <v>0</v>
      </c>
      <c r="G69" s="52">
        <v>1003</v>
      </c>
      <c r="H69" s="52">
        <v>867</v>
      </c>
      <c r="I69" s="52">
        <v>1870</v>
      </c>
    </row>
    <row r="70" spans="1:9">
      <c r="A70" s="55" t="s">
        <v>379</v>
      </c>
      <c r="B70" s="55"/>
      <c r="C70" s="52">
        <v>0</v>
      </c>
      <c r="D70" s="52">
        <v>6799</v>
      </c>
      <c r="E70" s="52">
        <v>0</v>
      </c>
      <c r="F70" s="52">
        <v>0</v>
      </c>
      <c r="G70" s="52">
        <v>6799</v>
      </c>
      <c r="H70" s="52">
        <v>5275</v>
      </c>
      <c r="I70" s="52">
        <v>12074</v>
      </c>
    </row>
    <row r="71" spans="1:9">
      <c r="A71" s="55">
        <v>102</v>
      </c>
      <c r="B71" t="s">
        <v>72</v>
      </c>
      <c r="C71" s="52">
        <v>0</v>
      </c>
      <c r="D71" s="52">
        <v>195764</v>
      </c>
      <c r="E71" s="52">
        <v>0</v>
      </c>
      <c r="F71" s="52">
        <v>0</v>
      </c>
      <c r="G71" s="52">
        <v>195764</v>
      </c>
      <c r="H71" s="52">
        <v>114996</v>
      </c>
      <c r="I71" s="52">
        <v>310760</v>
      </c>
    </row>
    <row r="72" spans="1:9">
      <c r="A72" s="55" t="s">
        <v>380</v>
      </c>
      <c r="B72" s="55"/>
      <c r="C72" s="52">
        <v>0</v>
      </c>
      <c r="D72" s="52">
        <v>195764</v>
      </c>
      <c r="E72" s="52">
        <v>0</v>
      </c>
      <c r="F72" s="52">
        <v>0</v>
      </c>
      <c r="G72" s="52">
        <v>195764</v>
      </c>
      <c r="H72" s="52">
        <v>114996</v>
      </c>
      <c r="I72" s="52">
        <v>310760</v>
      </c>
    </row>
    <row r="73" spans="1:9">
      <c r="A73" s="55">
        <v>130</v>
      </c>
      <c r="B73" t="s">
        <v>76</v>
      </c>
      <c r="C73" s="52">
        <v>0</v>
      </c>
      <c r="D73" s="52">
        <v>1730772</v>
      </c>
      <c r="E73" s="52">
        <v>0</v>
      </c>
      <c r="F73" s="52">
        <v>0</v>
      </c>
      <c r="G73" s="52">
        <v>1730772</v>
      </c>
      <c r="H73" s="52">
        <v>-84230</v>
      </c>
      <c r="I73" s="52">
        <v>1646542</v>
      </c>
    </row>
    <row r="74" spans="1:9">
      <c r="A74" s="55" t="s">
        <v>381</v>
      </c>
      <c r="B74" s="55"/>
      <c r="C74" s="52">
        <v>0</v>
      </c>
      <c r="D74" s="52">
        <v>1730772</v>
      </c>
      <c r="E74" s="52">
        <v>0</v>
      </c>
      <c r="F74" s="52">
        <v>0</v>
      </c>
      <c r="G74" s="52">
        <v>1730772</v>
      </c>
      <c r="H74" s="52">
        <v>-84230</v>
      </c>
      <c r="I74" s="52">
        <v>1646542</v>
      </c>
    </row>
    <row r="75" spans="1:9">
      <c r="A75" s="55">
        <v>150</v>
      </c>
      <c r="B75" t="s">
        <v>60</v>
      </c>
      <c r="C75" s="52">
        <v>0</v>
      </c>
      <c r="D75" s="52">
        <v>772</v>
      </c>
      <c r="E75" s="52">
        <v>0</v>
      </c>
      <c r="F75" s="52">
        <v>0</v>
      </c>
      <c r="G75" s="52">
        <v>772</v>
      </c>
      <c r="H75" s="52">
        <v>-3539</v>
      </c>
      <c r="I75" s="52">
        <v>-2767</v>
      </c>
    </row>
    <row r="76" spans="1:9">
      <c r="A76" s="55" t="s">
        <v>382</v>
      </c>
      <c r="B76" s="55"/>
      <c r="C76" s="52">
        <v>0</v>
      </c>
      <c r="D76" s="52">
        <v>772</v>
      </c>
      <c r="E76" s="52">
        <v>0</v>
      </c>
      <c r="F76" s="52">
        <v>0</v>
      </c>
      <c r="G76" s="52">
        <v>772</v>
      </c>
      <c r="H76" s="52">
        <v>-3539</v>
      </c>
      <c r="I76" s="52">
        <v>-2767</v>
      </c>
    </row>
    <row r="77" spans="1:9">
      <c r="A77" s="55">
        <v>170</v>
      </c>
      <c r="B77" t="s">
        <v>81</v>
      </c>
      <c r="C77" s="52">
        <v>0</v>
      </c>
      <c r="D77" s="52">
        <v>0</v>
      </c>
      <c r="E77" s="52">
        <v>0</v>
      </c>
      <c r="F77" s="52">
        <v>0</v>
      </c>
      <c r="G77" s="52">
        <v>0</v>
      </c>
      <c r="H77" s="52">
        <v>0</v>
      </c>
      <c r="I77" s="52">
        <v>0</v>
      </c>
    </row>
    <row r="78" spans="1:9">
      <c r="A78" s="55" t="s">
        <v>383</v>
      </c>
      <c r="B78" s="55"/>
      <c r="C78" s="52">
        <v>0</v>
      </c>
      <c r="D78" s="52">
        <v>0</v>
      </c>
      <c r="E78" s="52">
        <v>0</v>
      </c>
      <c r="F78" s="52">
        <v>0</v>
      </c>
      <c r="G78" s="52">
        <v>0</v>
      </c>
      <c r="H78" s="52">
        <v>0</v>
      </c>
      <c r="I78" s="52">
        <v>0</v>
      </c>
    </row>
    <row r="79" spans="1:9">
      <c r="A79" s="55">
        <v>180</v>
      </c>
      <c r="B79" t="s">
        <v>67</v>
      </c>
      <c r="C79" s="52">
        <v>0</v>
      </c>
      <c r="D79" s="52">
        <v>70560</v>
      </c>
      <c r="E79" s="52">
        <v>0</v>
      </c>
      <c r="F79" s="52">
        <v>0</v>
      </c>
      <c r="G79" s="52">
        <v>70560</v>
      </c>
      <c r="H79" s="52">
        <v>35058</v>
      </c>
      <c r="I79" s="52">
        <v>105618</v>
      </c>
    </row>
    <row r="80" spans="1:9">
      <c r="A80" s="55" t="s">
        <v>384</v>
      </c>
      <c r="B80" s="55"/>
      <c r="C80" s="52">
        <v>0</v>
      </c>
      <c r="D80" s="52">
        <v>70560</v>
      </c>
      <c r="E80" s="52">
        <v>0</v>
      </c>
      <c r="F80" s="52">
        <v>0</v>
      </c>
      <c r="G80" s="52">
        <v>70560</v>
      </c>
      <c r="H80" s="52">
        <v>35058</v>
      </c>
      <c r="I80" s="52">
        <v>105618</v>
      </c>
    </row>
    <row r="81" spans="1:9">
      <c r="A81" s="55">
        <v>230</v>
      </c>
      <c r="B81" t="s">
        <v>157</v>
      </c>
      <c r="C81" s="52">
        <v>0</v>
      </c>
      <c r="D81" s="52">
        <v>33358</v>
      </c>
      <c r="E81" s="52">
        <v>0</v>
      </c>
      <c r="F81" s="52">
        <v>0</v>
      </c>
      <c r="G81" s="52">
        <v>33358</v>
      </c>
      <c r="H81" s="52">
        <v>-3038</v>
      </c>
      <c r="I81" s="52">
        <v>30320</v>
      </c>
    </row>
    <row r="82" spans="1:9">
      <c r="A82" s="55" t="s">
        <v>385</v>
      </c>
      <c r="B82" s="55"/>
      <c r="C82" s="52">
        <v>0</v>
      </c>
      <c r="D82" s="52">
        <v>33358</v>
      </c>
      <c r="E82" s="52">
        <v>0</v>
      </c>
      <c r="F82" s="52">
        <v>0</v>
      </c>
      <c r="G82" s="52">
        <v>33358</v>
      </c>
      <c r="H82" s="52">
        <v>-3038</v>
      </c>
      <c r="I82" s="52">
        <v>30320</v>
      </c>
    </row>
    <row r="83" spans="1:9">
      <c r="A83" s="55">
        <v>240</v>
      </c>
      <c r="B83" t="s">
        <v>77</v>
      </c>
      <c r="C83" s="52">
        <v>0</v>
      </c>
      <c r="D83" s="52">
        <v>50184</v>
      </c>
      <c r="E83" s="52">
        <v>0</v>
      </c>
      <c r="F83" s="52">
        <v>0</v>
      </c>
      <c r="G83" s="52">
        <v>50184</v>
      </c>
      <c r="H83" s="52">
        <v>13759</v>
      </c>
      <c r="I83" s="52">
        <v>63943</v>
      </c>
    </row>
    <row r="84" spans="1:9">
      <c r="A84" s="55" t="s">
        <v>386</v>
      </c>
      <c r="B84" s="55"/>
      <c r="C84" s="52">
        <v>0</v>
      </c>
      <c r="D84" s="52">
        <v>50184</v>
      </c>
      <c r="E84" s="52">
        <v>0</v>
      </c>
      <c r="F84" s="52">
        <v>0</v>
      </c>
      <c r="G84" s="52">
        <v>50184</v>
      </c>
      <c r="H84" s="52">
        <v>13759</v>
      </c>
      <c r="I84" s="52">
        <v>63943</v>
      </c>
    </row>
    <row r="85" spans="1:9">
      <c r="A85" s="55">
        <v>300</v>
      </c>
      <c r="B85" t="s">
        <v>80</v>
      </c>
      <c r="C85" s="52">
        <v>0</v>
      </c>
      <c r="D85" s="52">
        <v>0</v>
      </c>
      <c r="E85" s="52">
        <v>0</v>
      </c>
      <c r="F85" s="52">
        <v>0</v>
      </c>
      <c r="G85" s="52">
        <v>0</v>
      </c>
      <c r="H85" s="52">
        <v>0</v>
      </c>
      <c r="I85" s="52">
        <v>0</v>
      </c>
    </row>
    <row r="86" spans="1:9">
      <c r="A86" s="55"/>
      <c r="B86" t="s">
        <v>83</v>
      </c>
      <c r="C86" s="52">
        <v>0</v>
      </c>
      <c r="D86" s="52">
        <v>210073</v>
      </c>
      <c r="E86" s="52">
        <v>0</v>
      </c>
      <c r="F86" s="52">
        <v>0</v>
      </c>
      <c r="G86" s="52">
        <v>210073</v>
      </c>
      <c r="H86" s="52">
        <v>-32648</v>
      </c>
      <c r="I86" s="52">
        <v>177425</v>
      </c>
    </row>
    <row r="87" spans="1:9">
      <c r="A87" s="55"/>
      <c r="B87" t="s">
        <v>85</v>
      </c>
      <c r="C87" s="52">
        <v>0</v>
      </c>
      <c r="D87" s="52">
        <v>0</v>
      </c>
      <c r="E87" s="52">
        <v>0</v>
      </c>
      <c r="F87" s="52">
        <v>0</v>
      </c>
      <c r="G87" s="52">
        <v>0</v>
      </c>
      <c r="H87" s="52">
        <v>0</v>
      </c>
      <c r="I87" s="52">
        <v>0</v>
      </c>
    </row>
    <row r="88" spans="1:9">
      <c r="A88" s="55" t="s">
        <v>387</v>
      </c>
      <c r="B88" s="55"/>
      <c r="C88" s="52">
        <v>0</v>
      </c>
      <c r="D88" s="52">
        <v>210073</v>
      </c>
      <c r="E88" s="52">
        <v>0</v>
      </c>
      <c r="F88" s="52">
        <v>0</v>
      </c>
      <c r="G88" s="52">
        <v>210073</v>
      </c>
      <c r="H88" s="52">
        <v>-32648</v>
      </c>
      <c r="I88" s="52">
        <v>177425</v>
      </c>
    </row>
    <row r="89" spans="1:9">
      <c r="A89" s="55">
        <v>315</v>
      </c>
      <c r="B89" t="s">
        <v>84</v>
      </c>
      <c r="C89" s="52">
        <v>0</v>
      </c>
      <c r="D89" s="52">
        <v>68275</v>
      </c>
      <c r="E89" s="52">
        <v>0</v>
      </c>
      <c r="F89" s="52">
        <v>0</v>
      </c>
      <c r="G89" s="52">
        <v>68275</v>
      </c>
      <c r="H89" s="52">
        <v>59028</v>
      </c>
      <c r="I89" s="52">
        <v>127303</v>
      </c>
    </row>
    <row r="90" spans="1:9">
      <c r="A90" s="55" t="s">
        <v>388</v>
      </c>
      <c r="B90" s="55"/>
      <c r="C90" s="52">
        <v>0</v>
      </c>
      <c r="D90" s="52">
        <v>68275</v>
      </c>
      <c r="E90" s="52">
        <v>0</v>
      </c>
      <c r="F90" s="52">
        <v>0</v>
      </c>
      <c r="G90" s="52">
        <v>68275</v>
      </c>
      <c r="H90" s="52">
        <v>59028</v>
      </c>
      <c r="I90" s="52">
        <v>127303</v>
      </c>
    </row>
    <row r="91" spans="1:9">
      <c r="A91" s="55">
        <v>330</v>
      </c>
      <c r="B91" t="s">
        <v>86</v>
      </c>
      <c r="C91" s="52">
        <v>0</v>
      </c>
      <c r="D91" s="52">
        <v>4785</v>
      </c>
      <c r="E91" s="52">
        <v>0</v>
      </c>
      <c r="F91" s="52">
        <v>0</v>
      </c>
      <c r="G91" s="52">
        <v>4785</v>
      </c>
      <c r="H91" s="52">
        <v>2791</v>
      </c>
      <c r="I91" s="52">
        <v>7576</v>
      </c>
    </row>
    <row r="92" spans="1:9">
      <c r="A92" s="55" t="s">
        <v>389</v>
      </c>
      <c r="B92" s="55"/>
      <c r="C92" s="52">
        <v>0</v>
      </c>
      <c r="D92" s="52">
        <v>4785</v>
      </c>
      <c r="E92" s="52">
        <v>0</v>
      </c>
      <c r="F92" s="52">
        <v>0</v>
      </c>
      <c r="G92" s="52">
        <v>4785</v>
      </c>
      <c r="H92" s="52">
        <v>2791</v>
      </c>
      <c r="I92" s="52">
        <v>7576</v>
      </c>
    </row>
    <row r="93" spans="1:9">
      <c r="A93" s="55">
        <v>331</v>
      </c>
      <c r="B93" t="s">
        <v>87</v>
      </c>
      <c r="C93" s="52">
        <v>0</v>
      </c>
      <c r="D93" s="52">
        <v>10829</v>
      </c>
      <c r="E93" s="52">
        <v>0</v>
      </c>
      <c r="F93" s="52">
        <v>0</v>
      </c>
      <c r="G93" s="52">
        <v>10829</v>
      </c>
      <c r="H93" s="52">
        <v>-563</v>
      </c>
      <c r="I93" s="52">
        <v>10266</v>
      </c>
    </row>
    <row r="94" spans="1:9">
      <c r="A94" s="55" t="s">
        <v>390</v>
      </c>
      <c r="B94" s="55"/>
      <c r="C94" s="52">
        <v>0</v>
      </c>
      <c r="D94" s="52">
        <v>10829</v>
      </c>
      <c r="E94" s="52">
        <v>0</v>
      </c>
      <c r="F94" s="52">
        <v>0</v>
      </c>
      <c r="G94" s="52">
        <v>10829</v>
      </c>
      <c r="H94" s="52">
        <v>-563</v>
      </c>
      <c r="I94" s="52">
        <v>10266</v>
      </c>
    </row>
    <row r="95" spans="1:9">
      <c r="A95" s="55">
        <v>332</v>
      </c>
      <c r="B95" t="s">
        <v>52</v>
      </c>
      <c r="C95" s="52">
        <v>0</v>
      </c>
      <c r="D95" s="52">
        <v>30873</v>
      </c>
      <c r="E95" s="52">
        <v>0</v>
      </c>
      <c r="F95" s="52">
        <v>0</v>
      </c>
      <c r="G95" s="52">
        <v>30873</v>
      </c>
      <c r="H95" s="52">
        <v>-14751</v>
      </c>
      <c r="I95" s="52">
        <v>16122</v>
      </c>
    </row>
    <row r="96" spans="1:9">
      <c r="A96" s="55" t="s">
        <v>391</v>
      </c>
      <c r="B96" s="55"/>
      <c r="C96" s="52">
        <v>0</v>
      </c>
      <c r="D96" s="52">
        <v>30873</v>
      </c>
      <c r="E96" s="52">
        <v>0</v>
      </c>
      <c r="F96" s="52">
        <v>0</v>
      </c>
      <c r="G96" s="52">
        <v>30873</v>
      </c>
      <c r="H96" s="52">
        <v>-14751</v>
      </c>
      <c r="I96" s="52">
        <v>16122</v>
      </c>
    </row>
    <row r="97" spans="1:9">
      <c r="A97" s="55">
        <v>333</v>
      </c>
      <c r="B97" t="s">
        <v>88</v>
      </c>
      <c r="C97" s="52">
        <v>0</v>
      </c>
      <c r="D97" s="52">
        <v>2678</v>
      </c>
      <c r="E97" s="52">
        <v>0</v>
      </c>
      <c r="F97" s="52">
        <v>0</v>
      </c>
      <c r="G97" s="52">
        <v>2678</v>
      </c>
      <c r="H97" s="52">
        <v>2315</v>
      </c>
      <c r="I97" s="52">
        <v>4993</v>
      </c>
    </row>
    <row r="98" spans="1:9">
      <c r="A98" s="55" t="s">
        <v>392</v>
      </c>
      <c r="B98" s="55"/>
      <c r="C98" s="52">
        <v>0</v>
      </c>
      <c r="D98" s="52">
        <v>2678</v>
      </c>
      <c r="E98" s="52">
        <v>0</v>
      </c>
      <c r="F98" s="52">
        <v>0</v>
      </c>
      <c r="G98" s="52">
        <v>2678</v>
      </c>
      <c r="H98" s="52">
        <v>2315</v>
      </c>
      <c r="I98" s="52">
        <v>4993</v>
      </c>
    </row>
    <row r="99" spans="1:9">
      <c r="A99" s="55">
        <v>334</v>
      </c>
      <c r="B99" t="s">
        <v>194</v>
      </c>
      <c r="C99" s="52">
        <v>0</v>
      </c>
      <c r="D99" s="52">
        <v>5326</v>
      </c>
      <c r="E99" s="52">
        <v>0</v>
      </c>
      <c r="F99" s="52">
        <v>0</v>
      </c>
      <c r="G99" s="52">
        <v>5326</v>
      </c>
      <c r="H99" s="52">
        <v>4430</v>
      </c>
      <c r="I99" s="52">
        <v>9756</v>
      </c>
    </row>
    <row r="100" spans="1:9">
      <c r="A100" s="55"/>
      <c r="B100" t="s">
        <v>229</v>
      </c>
      <c r="C100" s="52">
        <v>0</v>
      </c>
      <c r="D100" s="52">
        <v>6020</v>
      </c>
      <c r="E100" s="52">
        <v>0</v>
      </c>
      <c r="F100" s="52">
        <v>0</v>
      </c>
      <c r="G100" s="52">
        <v>6020</v>
      </c>
      <c r="H100" s="52">
        <v>678</v>
      </c>
      <c r="I100" s="52">
        <v>6698</v>
      </c>
    </row>
    <row r="101" spans="1:9">
      <c r="A101" s="55" t="s">
        <v>393</v>
      </c>
      <c r="B101" s="55"/>
      <c r="C101" s="52">
        <v>0</v>
      </c>
      <c r="D101" s="52">
        <v>11346</v>
      </c>
      <c r="E101" s="52">
        <v>0</v>
      </c>
      <c r="F101" s="52">
        <v>0</v>
      </c>
      <c r="G101" s="52">
        <v>11346</v>
      </c>
      <c r="H101" s="52">
        <v>5108</v>
      </c>
      <c r="I101" s="52">
        <v>16454</v>
      </c>
    </row>
    <row r="102" spans="1:9">
      <c r="A102" s="55">
        <v>350</v>
      </c>
      <c r="B102" t="s">
        <v>89</v>
      </c>
      <c r="C102" s="52">
        <v>0</v>
      </c>
      <c r="D102" s="52">
        <v>0</v>
      </c>
      <c r="E102" s="52">
        <v>0</v>
      </c>
      <c r="F102" s="52">
        <v>0</v>
      </c>
      <c r="G102" s="52">
        <v>0</v>
      </c>
      <c r="H102" s="52">
        <v>0</v>
      </c>
      <c r="I102" s="52">
        <v>0</v>
      </c>
    </row>
    <row r="103" spans="1:9">
      <c r="A103" s="55"/>
      <c r="B103" t="s">
        <v>90</v>
      </c>
      <c r="C103" s="52">
        <v>0</v>
      </c>
      <c r="D103" s="52">
        <v>154</v>
      </c>
      <c r="E103" s="52">
        <v>0</v>
      </c>
      <c r="F103" s="52">
        <v>0</v>
      </c>
      <c r="G103" s="52">
        <v>154</v>
      </c>
      <c r="H103" s="52">
        <v>133</v>
      </c>
      <c r="I103" s="52">
        <v>287</v>
      </c>
    </row>
    <row r="104" spans="1:9">
      <c r="A104" s="55"/>
      <c r="B104" t="s">
        <v>91</v>
      </c>
      <c r="C104" s="52">
        <v>0</v>
      </c>
      <c r="D104" s="52">
        <v>9185</v>
      </c>
      <c r="E104" s="52">
        <v>0</v>
      </c>
      <c r="F104" s="52">
        <v>0</v>
      </c>
      <c r="G104" s="52">
        <v>9185</v>
      </c>
      <c r="H104" s="52">
        <v>-1824</v>
      </c>
      <c r="I104" s="52">
        <v>7361</v>
      </c>
    </row>
    <row r="105" spans="1:9">
      <c r="A105" s="55"/>
      <c r="B105" t="s">
        <v>92</v>
      </c>
      <c r="C105" s="52">
        <v>0</v>
      </c>
      <c r="D105" s="52">
        <v>0</v>
      </c>
      <c r="E105" s="52">
        <v>0</v>
      </c>
      <c r="F105" s="52">
        <v>0</v>
      </c>
      <c r="G105" s="52">
        <v>0</v>
      </c>
      <c r="H105" s="52">
        <v>0</v>
      </c>
      <c r="I105" s="52">
        <v>0</v>
      </c>
    </row>
    <row r="106" spans="1:9">
      <c r="A106" s="55"/>
      <c r="B106" t="s">
        <v>93</v>
      </c>
      <c r="C106" s="52">
        <v>0</v>
      </c>
      <c r="D106" s="52">
        <v>0</v>
      </c>
      <c r="E106" s="52">
        <v>0</v>
      </c>
      <c r="F106" s="52">
        <v>0</v>
      </c>
      <c r="G106" s="52">
        <v>0</v>
      </c>
      <c r="H106" s="52">
        <v>0</v>
      </c>
      <c r="I106" s="52">
        <v>0</v>
      </c>
    </row>
    <row r="107" spans="1:9">
      <c r="A107" s="55" t="s">
        <v>394</v>
      </c>
      <c r="B107" s="55"/>
      <c r="C107" s="52">
        <v>0</v>
      </c>
      <c r="D107" s="52">
        <v>9339</v>
      </c>
      <c r="E107" s="52">
        <v>0</v>
      </c>
      <c r="F107" s="52">
        <v>0</v>
      </c>
      <c r="G107" s="52">
        <v>9339</v>
      </c>
      <c r="H107" s="52">
        <v>-1691</v>
      </c>
      <c r="I107" s="52">
        <v>7648</v>
      </c>
    </row>
    <row r="108" spans="1:9">
      <c r="A108" s="55">
        <v>360</v>
      </c>
      <c r="B108" t="s">
        <v>82</v>
      </c>
      <c r="C108" s="52">
        <v>0</v>
      </c>
      <c r="D108" s="52">
        <v>27616</v>
      </c>
      <c r="E108" s="52">
        <v>0</v>
      </c>
      <c r="F108" s="52">
        <v>0</v>
      </c>
      <c r="G108" s="52">
        <v>27616</v>
      </c>
      <c r="H108" s="52">
        <v>194</v>
      </c>
      <c r="I108" s="52">
        <v>27810</v>
      </c>
    </row>
    <row r="109" spans="1:9">
      <c r="A109" s="55" t="s">
        <v>395</v>
      </c>
      <c r="B109" s="55"/>
      <c r="C109" s="52">
        <v>0</v>
      </c>
      <c r="D109" s="52">
        <v>27616</v>
      </c>
      <c r="E109" s="52">
        <v>0</v>
      </c>
      <c r="F109" s="52">
        <v>0</v>
      </c>
      <c r="G109" s="52">
        <v>27616</v>
      </c>
      <c r="H109" s="52">
        <v>194</v>
      </c>
      <c r="I109" s="52">
        <v>27810</v>
      </c>
    </row>
    <row r="110" spans="1:9">
      <c r="A110" s="55">
        <v>400</v>
      </c>
      <c r="B110" t="s">
        <v>100</v>
      </c>
      <c r="C110" s="52">
        <v>0</v>
      </c>
      <c r="D110" s="52">
        <v>198550</v>
      </c>
      <c r="E110" s="52">
        <v>0</v>
      </c>
      <c r="F110" s="52">
        <v>0</v>
      </c>
      <c r="G110" s="52">
        <v>198550</v>
      </c>
      <c r="H110" s="52">
        <v>167213</v>
      </c>
      <c r="I110" s="52">
        <v>365763</v>
      </c>
    </row>
    <row r="111" spans="1:9">
      <c r="A111" s="55"/>
      <c r="B111" t="s">
        <v>138</v>
      </c>
      <c r="C111" s="52">
        <v>0</v>
      </c>
      <c r="D111" s="52">
        <v>0</v>
      </c>
      <c r="E111" s="52">
        <v>0</v>
      </c>
      <c r="F111" s="52">
        <v>0</v>
      </c>
      <c r="G111" s="52">
        <v>0</v>
      </c>
      <c r="H111" s="52">
        <v>0</v>
      </c>
      <c r="I111" s="52">
        <v>0</v>
      </c>
    </row>
    <row r="112" spans="1:9">
      <c r="A112" s="55" t="s">
        <v>396</v>
      </c>
      <c r="B112" s="55"/>
      <c r="C112" s="52">
        <v>0</v>
      </c>
      <c r="D112" s="52">
        <v>198550</v>
      </c>
      <c r="E112" s="52">
        <v>0</v>
      </c>
      <c r="F112" s="52">
        <v>0</v>
      </c>
      <c r="G112" s="52">
        <v>198550</v>
      </c>
      <c r="H112" s="52">
        <v>167213</v>
      </c>
      <c r="I112" s="52">
        <v>365763</v>
      </c>
    </row>
    <row r="113" spans="1:9">
      <c r="A113" s="55">
        <v>402</v>
      </c>
      <c r="B113" t="s">
        <v>95</v>
      </c>
      <c r="C113" s="52">
        <v>0</v>
      </c>
      <c r="D113" s="52">
        <v>0</v>
      </c>
      <c r="E113" s="52">
        <v>0</v>
      </c>
      <c r="F113" s="52">
        <v>0</v>
      </c>
      <c r="G113" s="52">
        <v>0</v>
      </c>
      <c r="H113" s="52">
        <v>0</v>
      </c>
      <c r="I113" s="52">
        <v>0</v>
      </c>
    </row>
    <row r="114" spans="1:9">
      <c r="A114" s="55"/>
      <c r="B114" t="s">
        <v>98</v>
      </c>
      <c r="C114" s="52">
        <v>0</v>
      </c>
      <c r="D114" s="52">
        <v>0</v>
      </c>
      <c r="E114" s="52">
        <v>0</v>
      </c>
      <c r="F114" s="52">
        <v>0</v>
      </c>
      <c r="G114" s="52">
        <v>0</v>
      </c>
      <c r="H114" s="52">
        <v>0</v>
      </c>
      <c r="I114" s="52">
        <v>0</v>
      </c>
    </row>
    <row r="115" spans="1:9">
      <c r="A115" s="55"/>
      <c r="B115" t="s">
        <v>101</v>
      </c>
      <c r="C115" s="52">
        <v>0</v>
      </c>
      <c r="D115" s="52">
        <v>72844</v>
      </c>
      <c r="E115" s="52">
        <v>0</v>
      </c>
      <c r="F115" s="52">
        <v>0</v>
      </c>
      <c r="G115" s="52">
        <v>72844</v>
      </c>
      <c r="H115" s="52">
        <v>25675</v>
      </c>
      <c r="I115" s="52">
        <v>98519</v>
      </c>
    </row>
    <row r="116" spans="1:9">
      <c r="A116" s="55"/>
      <c r="B116" t="s">
        <v>103</v>
      </c>
      <c r="C116" s="52">
        <v>0</v>
      </c>
      <c r="D116" s="52">
        <v>0</v>
      </c>
      <c r="E116" s="52">
        <v>0</v>
      </c>
      <c r="F116" s="52">
        <v>0</v>
      </c>
      <c r="G116" s="52">
        <v>0</v>
      </c>
      <c r="H116" s="52">
        <v>0</v>
      </c>
      <c r="I116" s="52">
        <v>0</v>
      </c>
    </row>
    <row r="117" spans="1:9">
      <c r="A117" s="55"/>
      <c r="B117" t="s">
        <v>107</v>
      </c>
      <c r="C117" s="52">
        <v>0</v>
      </c>
      <c r="D117" s="52">
        <v>3689</v>
      </c>
      <c r="E117" s="52">
        <v>0</v>
      </c>
      <c r="F117" s="52">
        <v>0</v>
      </c>
      <c r="G117" s="52">
        <v>3689</v>
      </c>
      <c r="H117" s="52">
        <v>-2971</v>
      </c>
      <c r="I117" s="52">
        <v>718</v>
      </c>
    </row>
    <row r="118" spans="1:9">
      <c r="A118" s="55"/>
      <c r="B118" t="s">
        <v>120</v>
      </c>
      <c r="C118" s="52">
        <v>0</v>
      </c>
      <c r="D118" s="52">
        <v>772</v>
      </c>
      <c r="E118" s="52">
        <v>0</v>
      </c>
      <c r="F118" s="52">
        <v>0</v>
      </c>
      <c r="G118" s="52">
        <v>772</v>
      </c>
      <c r="H118" s="52">
        <v>-6338</v>
      </c>
      <c r="I118" s="52">
        <v>-5566</v>
      </c>
    </row>
    <row r="119" spans="1:9">
      <c r="A119" s="55"/>
      <c r="B119" t="s">
        <v>139</v>
      </c>
      <c r="C119" s="52">
        <v>0</v>
      </c>
      <c r="D119" s="52">
        <v>20206</v>
      </c>
      <c r="E119" s="52">
        <v>0</v>
      </c>
      <c r="F119" s="52">
        <v>0</v>
      </c>
      <c r="G119" s="52">
        <v>20206</v>
      </c>
      <c r="H119" s="52">
        <v>-19513</v>
      </c>
      <c r="I119" s="52">
        <v>693</v>
      </c>
    </row>
    <row r="120" spans="1:9">
      <c r="A120" s="55"/>
      <c r="B120" t="s">
        <v>140</v>
      </c>
      <c r="C120" s="52">
        <v>0</v>
      </c>
      <c r="D120" s="52">
        <v>5187</v>
      </c>
      <c r="E120" s="52">
        <v>0</v>
      </c>
      <c r="F120" s="52">
        <v>0</v>
      </c>
      <c r="G120" s="52">
        <v>5187</v>
      </c>
      <c r="H120" s="52">
        <v>-12928</v>
      </c>
      <c r="I120" s="52">
        <v>-7741</v>
      </c>
    </row>
    <row r="121" spans="1:9">
      <c r="A121" s="55" t="s">
        <v>397</v>
      </c>
      <c r="B121" s="55"/>
      <c r="C121" s="52">
        <v>0</v>
      </c>
      <c r="D121" s="52">
        <v>102698</v>
      </c>
      <c r="E121" s="52">
        <v>0</v>
      </c>
      <c r="F121" s="52">
        <v>0</v>
      </c>
      <c r="G121" s="52">
        <v>102698</v>
      </c>
      <c r="H121" s="52">
        <v>-16075</v>
      </c>
      <c r="I121" s="52">
        <v>86623</v>
      </c>
    </row>
    <row r="122" spans="1:9">
      <c r="A122" s="55">
        <v>403</v>
      </c>
      <c r="B122" t="s">
        <v>104</v>
      </c>
      <c r="C122" s="52">
        <v>0</v>
      </c>
      <c r="D122" s="52">
        <v>1031813</v>
      </c>
      <c r="E122" s="52">
        <v>0</v>
      </c>
      <c r="F122" s="52">
        <v>0</v>
      </c>
      <c r="G122" s="52">
        <v>1031813</v>
      </c>
      <c r="H122" s="52">
        <v>-111055</v>
      </c>
      <c r="I122" s="52">
        <v>920758</v>
      </c>
    </row>
    <row r="123" spans="1:9">
      <c r="A123" s="55" t="s">
        <v>398</v>
      </c>
      <c r="B123" s="55"/>
      <c r="C123" s="52">
        <v>0</v>
      </c>
      <c r="D123" s="52">
        <v>1031813</v>
      </c>
      <c r="E123" s="52">
        <v>0</v>
      </c>
      <c r="F123" s="52">
        <v>0</v>
      </c>
      <c r="G123" s="52">
        <v>1031813</v>
      </c>
      <c r="H123" s="52">
        <v>-111055</v>
      </c>
      <c r="I123" s="52">
        <v>920758</v>
      </c>
    </row>
    <row r="124" spans="1:9">
      <c r="A124" s="55">
        <v>406</v>
      </c>
      <c r="B124" t="s">
        <v>94</v>
      </c>
      <c r="C124" s="52">
        <v>0</v>
      </c>
      <c r="D124" s="52">
        <v>0</v>
      </c>
      <c r="E124" s="52">
        <v>0</v>
      </c>
      <c r="F124" s="52">
        <v>0</v>
      </c>
      <c r="G124" s="52">
        <v>0</v>
      </c>
      <c r="H124" s="52">
        <v>0</v>
      </c>
      <c r="I124" s="52">
        <v>0</v>
      </c>
    </row>
    <row r="125" spans="1:9">
      <c r="A125" s="55"/>
      <c r="B125" t="s">
        <v>99</v>
      </c>
      <c r="C125" s="52">
        <v>0</v>
      </c>
      <c r="D125" s="52">
        <v>0</v>
      </c>
      <c r="E125" s="52">
        <v>0</v>
      </c>
      <c r="F125" s="52">
        <v>0</v>
      </c>
      <c r="G125" s="52">
        <v>0</v>
      </c>
      <c r="H125" s="52">
        <v>0</v>
      </c>
      <c r="I125" s="52">
        <v>0</v>
      </c>
    </row>
    <row r="126" spans="1:9">
      <c r="A126" s="55"/>
      <c r="B126" t="s">
        <v>102</v>
      </c>
      <c r="C126" s="52">
        <v>0</v>
      </c>
      <c r="D126" s="52">
        <v>0</v>
      </c>
      <c r="E126" s="52">
        <v>0</v>
      </c>
      <c r="F126" s="52">
        <v>0</v>
      </c>
      <c r="G126" s="52">
        <v>0</v>
      </c>
      <c r="H126" s="52">
        <v>0</v>
      </c>
      <c r="I126" s="52">
        <v>0</v>
      </c>
    </row>
    <row r="127" spans="1:9">
      <c r="A127" s="55"/>
      <c r="B127" t="s">
        <v>105</v>
      </c>
      <c r="C127" s="52">
        <v>0</v>
      </c>
      <c r="D127" s="52">
        <v>134258</v>
      </c>
      <c r="E127" s="52">
        <v>0</v>
      </c>
      <c r="F127" s="52">
        <v>0</v>
      </c>
      <c r="G127" s="52">
        <v>134258</v>
      </c>
      <c r="H127" s="52">
        <v>9442</v>
      </c>
      <c r="I127" s="52">
        <v>143700</v>
      </c>
    </row>
    <row r="128" spans="1:9">
      <c r="A128" s="55"/>
      <c r="B128" t="s">
        <v>106</v>
      </c>
      <c r="C128" s="52">
        <v>0</v>
      </c>
      <c r="D128" s="52">
        <v>54799</v>
      </c>
      <c r="E128" s="52">
        <v>0</v>
      </c>
      <c r="F128" s="52">
        <v>0</v>
      </c>
      <c r="G128" s="52">
        <v>54799</v>
      </c>
      <c r="H128" s="52">
        <v>15512</v>
      </c>
      <c r="I128" s="52">
        <v>70311</v>
      </c>
    </row>
    <row r="129" spans="1:9">
      <c r="A129" s="55"/>
      <c r="B129" t="s">
        <v>108</v>
      </c>
      <c r="C129" s="52">
        <v>0</v>
      </c>
      <c r="D129" s="52">
        <v>115325</v>
      </c>
      <c r="E129" s="52">
        <v>0</v>
      </c>
      <c r="F129" s="52">
        <v>0</v>
      </c>
      <c r="G129" s="52">
        <v>115325</v>
      </c>
      <c r="H129" s="52">
        <v>-63986</v>
      </c>
      <c r="I129" s="52">
        <v>51339</v>
      </c>
    </row>
    <row r="130" spans="1:9">
      <c r="A130" s="55"/>
      <c r="B130" t="s">
        <v>109</v>
      </c>
      <c r="C130" s="52">
        <v>0</v>
      </c>
      <c r="D130" s="52">
        <v>0</v>
      </c>
      <c r="E130" s="52">
        <v>0</v>
      </c>
      <c r="F130" s="52">
        <v>0</v>
      </c>
      <c r="G130" s="52">
        <v>0</v>
      </c>
      <c r="H130" s="52">
        <v>-17707</v>
      </c>
      <c r="I130" s="52">
        <v>-17707</v>
      </c>
    </row>
    <row r="131" spans="1:9">
      <c r="A131" s="55"/>
      <c r="B131" t="s">
        <v>110</v>
      </c>
      <c r="C131" s="52">
        <v>0</v>
      </c>
      <c r="D131" s="52">
        <v>11485</v>
      </c>
      <c r="E131" s="52">
        <v>0</v>
      </c>
      <c r="F131" s="52">
        <v>0</v>
      </c>
      <c r="G131" s="52">
        <v>11485</v>
      </c>
      <c r="H131" s="52">
        <v>9929</v>
      </c>
      <c r="I131" s="52">
        <v>21414</v>
      </c>
    </row>
    <row r="132" spans="1:9">
      <c r="A132" s="55"/>
      <c r="B132" t="s">
        <v>116</v>
      </c>
      <c r="C132" s="52">
        <v>0</v>
      </c>
      <c r="D132" s="52">
        <v>36414</v>
      </c>
      <c r="E132" s="52">
        <v>0</v>
      </c>
      <c r="F132" s="52">
        <v>0</v>
      </c>
      <c r="G132" s="52">
        <v>36414</v>
      </c>
      <c r="H132" s="52">
        <v>11900</v>
      </c>
      <c r="I132" s="52">
        <v>48314</v>
      </c>
    </row>
    <row r="133" spans="1:9">
      <c r="A133" s="55"/>
      <c r="B133" t="s">
        <v>118</v>
      </c>
      <c r="C133" s="52">
        <v>0</v>
      </c>
      <c r="D133" s="52">
        <v>2763</v>
      </c>
      <c r="E133" s="52">
        <v>0</v>
      </c>
      <c r="F133" s="52">
        <v>0</v>
      </c>
      <c r="G133" s="52">
        <v>2763</v>
      </c>
      <c r="H133" s="52">
        <v>-13858</v>
      </c>
      <c r="I133" s="52">
        <v>-11095</v>
      </c>
    </row>
    <row r="134" spans="1:9">
      <c r="A134" s="55"/>
      <c r="B134" t="s">
        <v>121</v>
      </c>
      <c r="C134" s="52">
        <v>0</v>
      </c>
      <c r="D134" s="52">
        <v>0</v>
      </c>
      <c r="E134" s="52">
        <v>0</v>
      </c>
      <c r="F134" s="52">
        <v>0</v>
      </c>
      <c r="G134" s="52">
        <v>0</v>
      </c>
      <c r="H134" s="52">
        <v>0</v>
      </c>
      <c r="I134" s="52">
        <v>0</v>
      </c>
    </row>
    <row r="135" spans="1:9">
      <c r="A135" s="55"/>
      <c r="B135" t="s">
        <v>122</v>
      </c>
      <c r="C135" s="52">
        <v>0</v>
      </c>
      <c r="D135" s="52">
        <v>2207</v>
      </c>
      <c r="E135" s="52">
        <v>0</v>
      </c>
      <c r="F135" s="52">
        <v>0</v>
      </c>
      <c r="G135" s="52">
        <v>2207</v>
      </c>
      <c r="H135" s="52">
        <v>1319</v>
      </c>
      <c r="I135" s="52">
        <v>3526</v>
      </c>
    </row>
    <row r="136" spans="1:9">
      <c r="A136" s="55"/>
      <c r="B136" t="s">
        <v>123</v>
      </c>
      <c r="C136" s="52">
        <v>0</v>
      </c>
      <c r="D136" s="52">
        <v>0</v>
      </c>
      <c r="E136" s="52">
        <v>0</v>
      </c>
      <c r="F136" s="52">
        <v>0</v>
      </c>
      <c r="G136" s="52">
        <v>0</v>
      </c>
      <c r="H136" s="52">
        <v>0</v>
      </c>
      <c r="I136" s="52">
        <v>0</v>
      </c>
    </row>
    <row r="137" spans="1:9">
      <c r="A137" s="55"/>
      <c r="B137" t="s">
        <v>124</v>
      </c>
      <c r="C137" s="52">
        <v>0</v>
      </c>
      <c r="D137" s="52">
        <v>0</v>
      </c>
      <c r="E137" s="52">
        <v>0</v>
      </c>
      <c r="F137" s="52">
        <v>0</v>
      </c>
      <c r="G137" s="52">
        <v>0</v>
      </c>
      <c r="H137" s="52">
        <v>0</v>
      </c>
      <c r="I137" s="52">
        <v>0</v>
      </c>
    </row>
    <row r="138" spans="1:9">
      <c r="A138" s="55"/>
      <c r="B138" t="s">
        <v>125</v>
      </c>
      <c r="C138" s="52">
        <v>0</v>
      </c>
      <c r="D138" s="52">
        <v>0</v>
      </c>
      <c r="E138" s="52">
        <v>0</v>
      </c>
      <c r="F138" s="52">
        <v>0</v>
      </c>
      <c r="G138" s="52">
        <v>0</v>
      </c>
      <c r="H138" s="52">
        <v>0</v>
      </c>
      <c r="I138" s="52">
        <v>0</v>
      </c>
    </row>
    <row r="139" spans="1:9">
      <c r="A139" s="55"/>
      <c r="B139" t="s">
        <v>126</v>
      </c>
      <c r="C139" s="52">
        <v>0</v>
      </c>
      <c r="D139" s="52">
        <v>0</v>
      </c>
      <c r="E139" s="52">
        <v>0</v>
      </c>
      <c r="F139" s="52">
        <v>0</v>
      </c>
      <c r="G139" s="52">
        <v>0</v>
      </c>
      <c r="H139" s="52">
        <v>0</v>
      </c>
      <c r="I139" s="52">
        <v>0</v>
      </c>
    </row>
    <row r="140" spans="1:9">
      <c r="A140" s="55"/>
      <c r="B140" t="s">
        <v>127</v>
      </c>
      <c r="C140" s="52">
        <v>0</v>
      </c>
      <c r="D140" s="52">
        <v>0</v>
      </c>
      <c r="E140" s="52">
        <v>0</v>
      </c>
      <c r="F140" s="52">
        <v>0</v>
      </c>
      <c r="G140" s="52">
        <v>0</v>
      </c>
      <c r="H140" s="52">
        <v>0</v>
      </c>
      <c r="I140" s="52">
        <v>0</v>
      </c>
    </row>
    <row r="141" spans="1:9">
      <c r="A141" s="55"/>
      <c r="B141" t="s">
        <v>128</v>
      </c>
      <c r="C141" s="52">
        <v>0</v>
      </c>
      <c r="D141" s="52">
        <v>85255</v>
      </c>
      <c r="E141" s="52">
        <v>0</v>
      </c>
      <c r="F141" s="52">
        <v>0</v>
      </c>
      <c r="G141" s="52">
        <v>85255</v>
      </c>
      <c r="H141" s="52">
        <v>-9243</v>
      </c>
      <c r="I141" s="52">
        <v>76012</v>
      </c>
    </row>
    <row r="142" spans="1:9">
      <c r="A142" s="55"/>
      <c r="B142" t="s">
        <v>129</v>
      </c>
      <c r="C142" s="52">
        <v>0</v>
      </c>
      <c r="D142" s="52">
        <v>772</v>
      </c>
      <c r="E142" s="52">
        <v>0</v>
      </c>
      <c r="F142" s="52">
        <v>0</v>
      </c>
      <c r="G142" s="52">
        <v>772</v>
      </c>
      <c r="H142" s="52">
        <v>-1423</v>
      </c>
      <c r="I142" s="52">
        <v>-651</v>
      </c>
    </row>
    <row r="143" spans="1:9">
      <c r="A143" s="55"/>
      <c r="B143" t="s">
        <v>141</v>
      </c>
      <c r="C143" s="52">
        <v>0</v>
      </c>
      <c r="D143" s="52">
        <v>41439</v>
      </c>
      <c r="E143" s="52">
        <v>0</v>
      </c>
      <c r="F143" s="52">
        <v>0</v>
      </c>
      <c r="G143" s="52">
        <v>41439</v>
      </c>
      <c r="H143" s="52">
        <v>-11710</v>
      </c>
      <c r="I143" s="52">
        <v>29729</v>
      </c>
    </row>
    <row r="144" spans="1:9">
      <c r="A144" s="55"/>
      <c r="B144" t="s">
        <v>143</v>
      </c>
      <c r="C144" s="52">
        <v>0</v>
      </c>
      <c r="D144" s="52">
        <v>9123</v>
      </c>
      <c r="E144" s="52">
        <v>0</v>
      </c>
      <c r="F144" s="52">
        <v>0</v>
      </c>
      <c r="G144" s="52">
        <v>9123</v>
      </c>
      <c r="H144" s="52">
        <v>-17308</v>
      </c>
      <c r="I144" s="52">
        <v>-8185</v>
      </c>
    </row>
    <row r="145" spans="1:9">
      <c r="A145" s="55"/>
      <c r="B145" t="s">
        <v>203</v>
      </c>
      <c r="C145" s="52">
        <v>0</v>
      </c>
      <c r="D145" s="52">
        <v>18971</v>
      </c>
      <c r="E145" s="52">
        <v>0</v>
      </c>
      <c r="F145" s="52">
        <v>0</v>
      </c>
      <c r="G145" s="52">
        <v>18971</v>
      </c>
      <c r="H145" s="52">
        <v>16402</v>
      </c>
      <c r="I145" s="52">
        <v>35373</v>
      </c>
    </row>
    <row r="146" spans="1:9">
      <c r="A146" s="55" t="s">
        <v>399</v>
      </c>
      <c r="B146" s="55"/>
      <c r="C146" s="52">
        <v>0</v>
      </c>
      <c r="D146" s="52">
        <v>512811</v>
      </c>
      <c r="E146" s="52">
        <v>0</v>
      </c>
      <c r="F146" s="52">
        <v>0</v>
      </c>
      <c r="G146" s="52">
        <v>512811</v>
      </c>
      <c r="H146" s="52">
        <v>-70731</v>
      </c>
      <c r="I146" s="52">
        <v>442080</v>
      </c>
    </row>
    <row r="147" spans="1:9">
      <c r="A147" s="55">
        <v>407</v>
      </c>
      <c r="B147" t="s">
        <v>130</v>
      </c>
      <c r="C147" s="52">
        <v>0</v>
      </c>
      <c r="D147" s="52">
        <v>196150</v>
      </c>
      <c r="E147" s="52">
        <v>0</v>
      </c>
      <c r="F147" s="52">
        <v>0</v>
      </c>
      <c r="G147" s="52">
        <v>196150</v>
      </c>
      <c r="H147" s="52">
        <v>-10007</v>
      </c>
      <c r="I147" s="52">
        <v>186143</v>
      </c>
    </row>
    <row r="148" spans="1:9">
      <c r="A148" s="55"/>
      <c r="B148" t="s">
        <v>132</v>
      </c>
      <c r="C148" s="52">
        <v>0</v>
      </c>
      <c r="D148" s="52">
        <v>705982</v>
      </c>
      <c r="E148" s="52">
        <v>0</v>
      </c>
      <c r="F148" s="52">
        <v>0</v>
      </c>
      <c r="G148" s="52">
        <v>705982</v>
      </c>
      <c r="H148" s="52">
        <v>83533</v>
      </c>
      <c r="I148" s="52">
        <v>789515</v>
      </c>
    </row>
    <row r="149" spans="1:9">
      <c r="A149" s="55" t="s">
        <v>400</v>
      </c>
      <c r="B149" s="55"/>
      <c r="C149" s="52">
        <v>0</v>
      </c>
      <c r="D149" s="52">
        <v>902132</v>
      </c>
      <c r="E149" s="52">
        <v>0</v>
      </c>
      <c r="F149" s="52">
        <v>0</v>
      </c>
      <c r="G149" s="52">
        <v>902132</v>
      </c>
      <c r="H149" s="52">
        <v>73526</v>
      </c>
      <c r="I149" s="52">
        <v>975658</v>
      </c>
    </row>
    <row r="150" spans="1:9">
      <c r="A150" s="55">
        <v>409</v>
      </c>
      <c r="B150" t="s">
        <v>96</v>
      </c>
      <c r="C150" s="52">
        <v>0</v>
      </c>
      <c r="D150" s="52">
        <v>0</v>
      </c>
      <c r="E150" s="52">
        <v>0</v>
      </c>
      <c r="F150" s="52">
        <v>0</v>
      </c>
      <c r="G150" s="52">
        <v>0</v>
      </c>
      <c r="H150" s="52">
        <v>0</v>
      </c>
      <c r="I150" s="52">
        <v>0</v>
      </c>
    </row>
    <row r="151" spans="1:9">
      <c r="A151" s="55"/>
      <c r="B151" t="s">
        <v>97</v>
      </c>
      <c r="C151" s="52">
        <v>0</v>
      </c>
      <c r="D151" s="52">
        <v>813249</v>
      </c>
      <c r="E151" s="52">
        <v>0</v>
      </c>
      <c r="F151" s="52">
        <v>0</v>
      </c>
      <c r="G151" s="52">
        <v>813249</v>
      </c>
      <c r="H151" s="52">
        <v>50734</v>
      </c>
      <c r="I151" s="52">
        <v>863983</v>
      </c>
    </row>
    <row r="152" spans="1:9">
      <c r="A152" s="55"/>
      <c r="B152" t="s">
        <v>131</v>
      </c>
      <c r="C152" s="52">
        <v>0</v>
      </c>
      <c r="D152" s="52">
        <v>0</v>
      </c>
      <c r="E152" s="52">
        <v>0</v>
      </c>
      <c r="F152" s="52">
        <v>0</v>
      </c>
      <c r="G152" s="52">
        <v>0</v>
      </c>
      <c r="H152" s="52">
        <v>0</v>
      </c>
      <c r="I152" s="52">
        <v>0</v>
      </c>
    </row>
    <row r="153" spans="1:9">
      <c r="A153" s="55"/>
      <c r="B153" t="s">
        <v>135</v>
      </c>
      <c r="C153" s="52">
        <v>0</v>
      </c>
      <c r="D153" s="52">
        <v>52808</v>
      </c>
      <c r="E153" s="52">
        <v>0</v>
      </c>
      <c r="F153" s="52">
        <v>0</v>
      </c>
      <c r="G153" s="52">
        <v>52808</v>
      </c>
      <c r="H153" s="52">
        <v>44076</v>
      </c>
      <c r="I153" s="52">
        <v>96884</v>
      </c>
    </row>
    <row r="154" spans="1:9">
      <c r="A154" s="55"/>
      <c r="B154" t="s">
        <v>142</v>
      </c>
      <c r="C154" s="52">
        <v>0</v>
      </c>
      <c r="D154" s="52">
        <v>0</v>
      </c>
      <c r="E154" s="52">
        <v>0</v>
      </c>
      <c r="F154" s="52">
        <v>0</v>
      </c>
      <c r="G154" s="52">
        <v>0</v>
      </c>
      <c r="H154" s="52">
        <v>0</v>
      </c>
      <c r="I154" s="52">
        <v>0</v>
      </c>
    </row>
    <row r="155" spans="1:9">
      <c r="A155" s="55" t="s">
        <v>401</v>
      </c>
      <c r="B155" s="55"/>
      <c r="C155" s="52">
        <v>0</v>
      </c>
      <c r="D155" s="52">
        <v>866057</v>
      </c>
      <c r="E155" s="52">
        <v>0</v>
      </c>
      <c r="F155" s="52">
        <v>0</v>
      </c>
      <c r="G155" s="52">
        <v>866057</v>
      </c>
      <c r="H155" s="52">
        <v>94810</v>
      </c>
      <c r="I155" s="52">
        <v>960867</v>
      </c>
    </row>
    <row r="156" spans="1:9">
      <c r="A156" s="55">
        <v>431</v>
      </c>
      <c r="B156" t="s">
        <v>144</v>
      </c>
      <c r="C156" s="52">
        <v>0</v>
      </c>
      <c r="D156" s="52">
        <v>36260</v>
      </c>
      <c r="E156" s="52">
        <v>0</v>
      </c>
      <c r="F156" s="52">
        <v>0</v>
      </c>
      <c r="G156" s="52">
        <v>36260</v>
      </c>
      <c r="H156" s="52">
        <v>17064</v>
      </c>
      <c r="I156" s="52">
        <v>53324</v>
      </c>
    </row>
    <row r="157" spans="1:9">
      <c r="A157" s="55"/>
      <c r="B157" t="s">
        <v>145</v>
      </c>
      <c r="C157" s="52">
        <v>0</v>
      </c>
      <c r="D157" s="52">
        <v>1698</v>
      </c>
      <c r="E157" s="52">
        <v>0</v>
      </c>
      <c r="F157" s="52">
        <v>0</v>
      </c>
      <c r="G157" s="52">
        <v>1698</v>
      </c>
      <c r="H157" s="52">
        <v>-10560</v>
      </c>
      <c r="I157" s="52">
        <v>-8862</v>
      </c>
    </row>
    <row r="158" spans="1:9">
      <c r="A158" s="55" t="s">
        <v>402</v>
      </c>
      <c r="B158" s="55"/>
      <c r="C158" s="52">
        <v>0</v>
      </c>
      <c r="D158" s="52">
        <v>37958</v>
      </c>
      <c r="E158" s="52">
        <v>0</v>
      </c>
      <c r="F158" s="52">
        <v>0</v>
      </c>
      <c r="G158" s="52">
        <v>37958</v>
      </c>
      <c r="H158" s="52">
        <v>6504</v>
      </c>
      <c r="I158" s="52">
        <v>44462</v>
      </c>
    </row>
    <row r="159" spans="1:9">
      <c r="A159" s="55">
        <v>440</v>
      </c>
      <c r="B159" t="s">
        <v>148</v>
      </c>
      <c r="C159" s="52">
        <v>0</v>
      </c>
      <c r="D159" s="52">
        <v>0</v>
      </c>
      <c r="E159" s="52">
        <v>0</v>
      </c>
      <c r="F159" s="52">
        <v>0</v>
      </c>
      <c r="G159" s="52">
        <v>0</v>
      </c>
      <c r="H159" s="52">
        <v>0</v>
      </c>
      <c r="I159" s="52">
        <v>0</v>
      </c>
    </row>
    <row r="160" spans="1:9">
      <c r="A160" s="55"/>
      <c r="B160" t="s">
        <v>149</v>
      </c>
      <c r="C160" s="52">
        <v>0</v>
      </c>
      <c r="D160" s="52">
        <v>4524744</v>
      </c>
      <c r="E160" s="52">
        <v>0</v>
      </c>
      <c r="F160" s="52">
        <v>0</v>
      </c>
      <c r="G160" s="52">
        <v>4524744</v>
      </c>
      <c r="H160" s="52">
        <v>-235561</v>
      </c>
      <c r="I160" s="52">
        <v>4289183</v>
      </c>
    </row>
    <row r="161" spans="1:9">
      <c r="A161" s="55"/>
      <c r="B161" t="s">
        <v>150</v>
      </c>
      <c r="C161" s="52">
        <v>0</v>
      </c>
      <c r="D161" s="52">
        <v>23201</v>
      </c>
      <c r="E161" s="52">
        <v>0</v>
      </c>
      <c r="F161" s="52">
        <v>0</v>
      </c>
      <c r="G161" s="52">
        <v>23201</v>
      </c>
      <c r="H161" s="52">
        <v>16831</v>
      </c>
      <c r="I161" s="52">
        <v>40032</v>
      </c>
    </row>
    <row r="162" spans="1:9">
      <c r="A162" s="55"/>
      <c r="B162" t="s">
        <v>151</v>
      </c>
      <c r="C162" s="52">
        <v>0</v>
      </c>
      <c r="D162" s="52">
        <v>0</v>
      </c>
      <c r="E162" s="52">
        <v>0</v>
      </c>
      <c r="F162" s="52">
        <v>0</v>
      </c>
      <c r="G162" s="52">
        <v>0</v>
      </c>
      <c r="H162" s="52">
        <v>0</v>
      </c>
      <c r="I162" s="52">
        <v>0</v>
      </c>
    </row>
    <row r="163" spans="1:9">
      <c r="A163" s="55"/>
      <c r="B163" t="s">
        <v>155</v>
      </c>
      <c r="C163" s="52">
        <v>0</v>
      </c>
      <c r="D163" s="52">
        <v>0</v>
      </c>
      <c r="E163" s="52">
        <v>0</v>
      </c>
      <c r="F163" s="52">
        <v>0</v>
      </c>
      <c r="G163" s="52">
        <v>0</v>
      </c>
      <c r="H163" s="52">
        <v>0</v>
      </c>
      <c r="I163" s="52">
        <v>0</v>
      </c>
    </row>
    <row r="164" spans="1:9">
      <c r="A164" s="55" t="s">
        <v>403</v>
      </c>
      <c r="B164" s="55"/>
      <c r="C164" s="52">
        <v>0</v>
      </c>
      <c r="D164" s="52">
        <v>4547945</v>
      </c>
      <c r="E164" s="52">
        <v>0</v>
      </c>
      <c r="F164" s="52">
        <v>0</v>
      </c>
      <c r="G164" s="52">
        <v>4547945</v>
      </c>
      <c r="H164" s="52">
        <v>-218730</v>
      </c>
      <c r="I164" s="52">
        <v>4329215</v>
      </c>
    </row>
    <row r="165" spans="1:9">
      <c r="A165" s="55">
        <v>480</v>
      </c>
      <c r="B165" t="s">
        <v>193</v>
      </c>
      <c r="C165" s="52">
        <v>0</v>
      </c>
      <c r="D165" s="52">
        <v>0</v>
      </c>
      <c r="E165" s="52">
        <v>0</v>
      </c>
      <c r="F165" s="52">
        <v>0</v>
      </c>
      <c r="G165" s="52">
        <v>0</v>
      </c>
      <c r="H165" s="52">
        <v>-4018</v>
      </c>
      <c r="I165" s="52">
        <v>-4018</v>
      </c>
    </row>
    <row r="166" spans="1:9">
      <c r="A166" s="55" t="s">
        <v>404</v>
      </c>
      <c r="B166" s="55"/>
      <c r="C166" s="52">
        <v>0</v>
      </c>
      <c r="D166" s="52">
        <v>0</v>
      </c>
      <c r="E166" s="52">
        <v>0</v>
      </c>
      <c r="F166" s="52">
        <v>0</v>
      </c>
      <c r="G166" s="52">
        <v>0</v>
      </c>
      <c r="H166" s="52">
        <v>-4018</v>
      </c>
      <c r="I166" s="52">
        <v>-4018</v>
      </c>
    </row>
    <row r="167" spans="1:9">
      <c r="A167" s="55">
        <v>500</v>
      </c>
      <c r="B167" t="s">
        <v>195</v>
      </c>
      <c r="C167" s="52">
        <v>0</v>
      </c>
      <c r="D167" s="52">
        <v>49458</v>
      </c>
      <c r="E167" s="52">
        <v>0</v>
      </c>
      <c r="F167" s="52">
        <v>0</v>
      </c>
      <c r="G167" s="52">
        <v>49458</v>
      </c>
      <c r="H167" s="52">
        <v>23646</v>
      </c>
      <c r="I167" s="52">
        <v>73104</v>
      </c>
    </row>
    <row r="168" spans="1:9">
      <c r="A168" s="55" t="s">
        <v>405</v>
      </c>
      <c r="B168" s="55"/>
      <c r="C168" s="52">
        <v>0</v>
      </c>
      <c r="D168" s="52">
        <v>49458</v>
      </c>
      <c r="E168" s="52">
        <v>0</v>
      </c>
      <c r="F168" s="52">
        <v>0</v>
      </c>
      <c r="G168" s="52">
        <v>49458</v>
      </c>
      <c r="H168" s="52">
        <v>23646</v>
      </c>
      <c r="I168" s="52">
        <v>73104</v>
      </c>
    </row>
    <row r="169" spans="1:9">
      <c r="A169" s="55">
        <v>550</v>
      </c>
      <c r="B169" t="s">
        <v>200</v>
      </c>
      <c r="C169" s="52">
        <v>0</v>
      </c>
      <c r="D169" s="52">
        <v>3944</v>
      </c>
      <c r="E169" s="52">
        <v>0</v>
      </c>
      <c r="F169" s="52">
        <v>0</v>
      </c>
      <c r="G169" s="52">
        <v>3944</v>
      </c>
      <c r="H169" s="52">
        <v>3008</v>
      </c>
      <c r="I169" s="52">
        <v>6952</v>
      </c>
    </row>
    <row r="170" spans="1:9">
      <c r="A170" s="55"/>
      <c r="B170" t="s">
        <v>202</v>
      </c>
      <c r="C170" s="52">
        <v>0</v>
      </c>
      <c r="D170" s="52">
        <v>0</v>
      </c>
      <c r="E170" s="52">
        <v>0</v>
      </c>
      <c r="F170" s="52">
        <v>0</v>
      </c>
      <c r="G170" s="52">
        <v>0</v>
      </c>
      <c r="H170" s="52">
        <v>0</v>
      </c>
      <c r="I170" s="52">
        <v>0</v>
      </c>
    </row>
    <row r="171" spans="1:9">
      <c r="A171" s="55"/>
      <c r="B171" t="s">
        <v>204</v>
      </c>
      <c r="C171" s="52">
        <v>0</v>
      </c>
      <c r="D171" s="52">
        <v>150288</v>
      </c>
      <c r="E171" s="52">
        <v>0</v>
      </c>
      <c r="F171" s="52">
        <v>0</v>
      </c>
      <c r="G171" s="52">
        <v>150288</v>
      </c>
      <c r="H171" s="52">
        <v>38511</v>
      </c>
      <c r="I171" s="52">
        <v>188799</v>
      </c>
    </row>
    <row r="172" spans="1:9">
      <c r="A172" s="55"/>
      <c r="B172" t="s">
        <v>228</v>
      </c>
      <c r="C172" s="52">
        <v>0</v>
      </c>
      <c r="D172" s="52">
        <v>7626</v>
      </c>
      <c r="E172" s="52">
        <v>0</v>
      </c>
      <c r="F172" s="52">
        <v>0</v>
      </c>
      <c r="G172" s="52">
        <v>7626</v>
      </c>
      <c r="H172" s="52">
        <v>2749</v>
      </c>
      <c r="I172" s="52">
        <v>10375</v>
      </c>
    </row>
    <row r="173" spans="1:9">
      <c r="A173" s="55"/>
      <c r="B173" t="s">
        <v>205</v>
      </c>
      <c r="C173" s="52">
        <v>0</v>
      </c>
      <c r="D173" s="52">
        <v>1142</v>
      </c>
      <c r="E173" s="52">
        <v>0</v>
      </c>
      <c r="F173" s="52">
        <v>0</v>
      </c>
      <c r="G173" s="52">
        <v>1142</v>
      </c>
      <c r="H173" s="52">
        <v>988</v>
      </c>
      <c r="I173" s="52">
        <v>2130</v>
      </c>
    </row>
    <row r="174" spans="1:9">
      <c r="A174" s="55" t="s">
        <v>406</v>
      </c>
      <c r="B174" s="55"/>
      <c r="C174" s="52">
        <v>0</v>
      </c>
      <c r="D174" s="52">
        <v>163000</v>
      </c>
      <c r="E174" s="52">
        <v>0</v>
      </c>
      <c r="F174" s="52">
        <v>0</v>
      </c>
      <c r="G174" s="52">
        <v>163000</v>
      </c>
      <c r="H174" s="52">
        <v>45256</v>
      </c>
      <c r="I174" s="52">
        <v>208256</v>
      </c>
    </row>
    <row r="175" spans="1:9">
      <c r="A175" s="55">
        <v>580</v>
      </c>
      <c r="B175" t="s">
        <v>176</v>
      </c>
      <c r="C175" s="52">
        <v>0</v>
      </c>
      <c r="D175" s="52">
        <v>154</v>
      </c>
      <c r="E175" s="52">
        <v>0</v>
      </c>
      <c r="F175" s="52">
        <v>0</v>
      </c>
      <c r="G175" s="52">
        <v>154</v>
      </c>
      <c r="H175" s="52">
        <v>-1</v>
      </c>
      <c r="I175" s="52">
        <v>153</v>
      </c>
    </row>
    <row r="176" spans="1:9">
      <c r="A176" s="55" t="s">
        <v>407</v>
      </c>
      <c r="B176" s="55"/>
      <c r="C176" s="52">
        <v>0</v>
      </c>
      <c r="D176" s="52">
        <v>154</v>
      </c>
      <c r="E176" s="52">
        <v>0</v>
      </c>
      <c r="F176" s="52">
        <v>0</v>
      </c>
      <c r="G176" s="52">
        <v>154</v>
      </c>
      <c r="H176" s="52">
        <v>-1</v>
      </c>
      <c r="I176" s="52">
        <v>153</v>
      </c>
    </row>
    <row r="177" spans="1:9">
      <c r="A177" s="55">
        <v>611</v>
      </c>
      <c r="B177" t="s">
        <v>179</v>
      </c>
      <c r="C177" s="52">
        <v>0</v>
      </c>
      <c r="D177" s="52">
        <v>1149762</v>
      </c>
      <c r="E177" s="52">
        <v>0</v>
      </c>
      <c r="F177" s="52">
        <v>0</v>
      </c>
      <c r="G177" s="52">
        <v>1149762</v>
      </c>
      <c r="H177" s="52">
        <v>-71403</v>
      </c>
      <c r="I177" s="52">
        <v>1078359</v>
      </c>
    </row>
    <row r="178" spans="1:9">
      <c r="A178" s="55"/>
      <c r="B178" t="s">
        <v>180</v>
      </c>
      <c r="C178" s="52">
        <v>0</v>
      </c>
      <c r="D178" s="52">
        <v>131896</v>
      </c>
      <c r="E178" s="52">
        <v>0</v>
      </c>
      <c r="F178" s="52">
        <v>0</v>
      </c>
      <c r="G178" s="52">
        <v>131896</v>
      </c>
      <c r="H178" s="52">
        <v>114032</v>
      </c>
      <c r="I178" s="52">
        <v>245928</v>
      </c>
    </row>
    <row r="179" spans="1:9">
      <c r="A179" s="55" t="s">
        <v>408</v>
      </c>
      <c r="B179" s="55"/>
      <c r="C179" s="52">
        <v>0</v>
      </c>
      <c r="D179" s="52">
        <v>1281658</v>
      </c>
      <c r="E179" s="52">
        <v>0</v>
      </c>
      <c r="F179" s="52">
        <v>0</v>
      </c>
      <c r="G179" s="52">
        <v>1281658</v>
      </c>
      <c r="H179" s="52">
        <v>42629</v>
      </c>
      <c r="I179" s="52">
        <v>1324287</v>
      </c>
    </row>
    <row r="180" spans="1:9">
      <c r="A180" s="55">
        <v>650</v>
      </c>
      <c r="B180" t="s">
        <v>154</v>
      </c>
      <c r="C180" s="52">
        <v>0</v>
      </c>
      <c r="D180" s="52">
        <v>0</v>
      </c>
      <c r="E180" s="52">
        <v>0</v>
      </c>
      <c r="F180" s="52">
        <v>0</v>
      </c>
      <c r="G180" s="52">
        <v>0</v>
      </c>
      <c r="H180" s="52">
        <v>0</v>
      </c>
      <c r="I180" s="52">
        <v>0</v>
      </c>
    </row>
    <row r="181" spans="1:9">
      <c r="A181" s="55"/>
      <c r="B181" t="s">
        <v>156</v>
      </c>
      <c r="C181" s="52">
        <v>0</v>
      </c>
      <c r="D181" s="52">
        <v>0</v>
      </c>
      <c r="E181" s="52">
        <v>0</v>
      </c>
      <c r="F181" s="52">
        <v>0</v>
      </c>
      <c r="G181" s="52">
        <v>0</v>
      </c>
      <c r="H181" s="52">
        <v>0</v>
      </c>
      <c r="I181" s="52">
        <v>0</v>
      </c>
    </row>
    <row r="182" spans="1:9">
      <c r="A182" s="55"/>
      <c r="B182" t="s">
        <v>158</v>
      </c>
      <c r="C182" s="52">
        <v>0</v>
      </c>
      <c r="D182" s="52">
        <v>0</v>
      </c>
      <c r="E182" s="52">
        <v>0</v>
      </c>
      <c r="F182" s="52">
        <v>0</v>
      </c>
      <c r="G182" s="52">
        <v>0</v>
      </c>
      <c r="H182" s="52">
        <v>0</v>
      </c>
      <c r="I182" s="52">
        <v>0</v>
      </c>
    </row>
    <row r="183" spans="1:9">
      <c r="A183" s="55"/>
      <c r="B183" t="s">
        <v>212</v>
      </c>
      <c r="C183" s="52">
        <v>0</v>
      </c>
      <c r="D183" s="52">
        <v>0</v>
      </c>
      <c r="E183" s="52">
        <v>0</v>
      </c>
      <c r="F183" s="52">
        <v>0</v>
      </c>
      <c r="G183" s="52">
        <v>0</v>
      </c>
      <c r="H183" s="52">
        <v>0</v>
      </c>
      <c r="I183" s="52">
        <v>0</v>
      </c>
    </row>
    <row r="184" spans="1:9">
      <c r="A184" s="55"/>
      <c r="B184" t="s">
        <v>214</v>
      </c>
      <c r="C184" s="52">
        <v>0</v>
      </c>
      <c r="D184" s="52">
        <v>1029505</v>
      </c>
      <c r="E184" s="52">
        <v>0</v>
      </c>
      <c r="F184" s="52">
        <v>0</v>
      </c>
      <c r="G184" s="52">
        <v>1029505</v>
      </c>
      <c r="H184" s="52">
        <v>489219</v>
      </c>
      <c r="I184" s="52">
        <v>1518724</v>
      </c>
    </row>
    <row r="185" spans="1:9">
      <c r="A185" s="55" t="s">
        <v>409</v>
      </c>
      <c r="B185" s="55"/>
      <c r="C185" s="52">
        <v>0</v>
      </c>
      <c r="D185" s="52">
        <v>1029505</v>
      </c>
      <c r="E185" s="52">
        <v>0</v>
      </c>
      <c r="F185" s="52">
        <v>0</v>
      </c>
      <c r="G185" s="52">
        <v>1029505</v>
      </c>
      <c r="H185" s="52">
        <v>489219</v>
      </c>
      <c r="I185" s="52">
        <v>1518724</v>
      </c>
    </row>
    <row r="186" spans="1:9">
      <c r="A186" s="55">
        <v>651</v>
      </c>
      <c r="B186" t="s">
        <v>216</v>
      </c>
      <c r="C186" s="52">
        <v>0</v>
      </c>
      <c r="D186" s="52">
        <v>159581</v>
      </c>
      <c r="E186" s="52">
        <v>0</v>
      </c>
      <c r="F186" s="52">
        <v>0</v>
      </c>
      <c r="G186" s="52">
        <v>159581</v>
      </c>
      <c r="H186" s="52">
        <v>-244319</v>
      </c>
      <c r="I186" s="52">
        <v>-84738</v>
      </c>
    </row>
    <row r="187" spans="1:9">
      <c r="A187" s="55"/>
      <c r="B187" t="s">
        <v>217</v>
      </c>
      <c r="C187" s="52">
        <v>0</v>
      </c>
      <c r="D187" s="52">
        <v>0</v>
      </c>
      <c r="E187" s="52">
        <v>0</v>
      </c>
      <c r="F187" s="52">
        <v>0</v>
      </c>
      <c r="G187" s="52">
        <v>0</v>
      </c>
      <c r="H187" s="52">
        <v>0</v>
      </c>
      <c r="I187" s="52">
        <v>0</v>
      </c>
    </row>
    <row r="188" spans="1:9">
      <c r="A188" s="55" t="s">
        <v>410</v>
      </c>
      <c r="B188" s="55"/>
      <c r="C188" s="52">
        <v>0</v>
      </c>
      <c r="D188" s="52">
        <v>159581</v>
      </c>
      <c r="E188" s="52">
        <v>0</v>
      </c>
      <c r="F188" s="52">
        <v>0</v>
      </c>
      <c r="G188" s="52">
        <v>159581</v>
      </c>
      <c r="H188" s="52">
        <v>-244319</v>
      </c>
      <c r="I188" s="52">
        <v>-84738</v>
      </c>
    </row>
    <row r="189" spans="1:9">
      <c r="A189" s="55">
        <v>652</v>
      </c>
      <c r="B189" t="s">
        <v>152</v>
      </c>
      <c r="C189" s="52">
        <v>0</v>
      </c>
      <c r="D189" s="52">
        <v>77575</v>
      </c>
      <c r="E189" s="52">
        <v>0</v>
      </c>
      <c r="F189" s="52">
        <v>0</v>
      </c>
      <c r="G189" s="52">
        <v>77575</v>
      </c>
      <c r="H189" s="52">
        <v>-153173</v>
      </c>
      <c r="I189" s="52">
        <v>-75598</v>
      </c>
    </row>
    <row r="190" spans="1:9">
      <c r="A190" s="55" t="s">
        <v>411</v>
      </c>
      <c r="B190" s="55"/>
      <c r="C190" s="52">
        <v>0</v>
      </c>
      <c r="D190" s="52">
        <v>77575</v>
      </c>
      <c r="E190" s="52">
        <v>0</v>
      </c>
      <c r="F190" s="52">
        <v>0</v>
      </c>
      <c r="G190" s="52">
        <v>77575</v>
      </c>
      <c r="H190" s="52">
        <v>-153173</v>
      </c>
      <c r="I190" s="52">
        <v>-75598</v>
      </c>
    </row>
    <row r="191" spans="1:9">
      <c r="A191" s="55">
        <v>653</v>
      </c>
      <c r="B191" t="s">
        <v>153</v>
      </c>
      <c r="C191" s="52">
        <v>0</v>
      </c>
      <c r="D191" s="52">
        <v>41555</v>
      </c>
      <c r="E191" s="52">
        <v>0</v>
      </c>
      <c r="F191" s="52">
        <v>0</v>
      </c>
      <c r="G191" s="52">
        <v>41555</v>
      </c>
      <c r="H191" s="52">
        <v>22848</v>
      </c>
      <c r="I191" s="52">
        <v>64403</v>
      </c>
    </row>
    <row r="192" spans="1:9">
      <c r="A192" s="55" t="s">
        <v>412</v>
      </c>
      <c r="B192" s="55"/>
      <c r="C192" s="52">
        <v>0</v>
      </c>
      <c r="D192" s="52">
        <v>41555</v>
      </c>
      <c r="E192" s="52">
        <v>0</v>
      </c>
      <c r="F192" s="52">
        <v>0</v>
      </c>
      <c r="G192" s="52">
        <v>41555</v>
      </c>
      <c r="H192" s="52">
        <v>22848</v>
      </c>
      <c r="I192" s="52">
        <v>64403</v>
      </c>
    </row>
    <row r="193" spans="1:9">
      <c r="A193" s="55">
        <v>654</v>
      </c>
      <c r="B193" t="s">
        <v>146</v>
      </c>
      <c r="C193" s="52">
        <v>0</v>
      </c>
      <c r="D193" s="52">
        <v>307979</v>
      </c>
      <c r="E193" s="52">
        <v>0</v>
      </c>
      <c r="F193" s="52">
        <v>0</v>
      </c>
      <c r="G193" s="52">
        <v>307979</v>
      </c>
      <c r="H193" s="52">
        <v>-20178</v>
      </c>
      <c r="I193" s="52">
        <v>287801</v>
      </c>
    </row>
    <row r="194" spans="1:9">
      <c r="A194" s="55"/>
      <c r="B194" t="s">
        <v>147</v>
      </c>
      <c r="C194" s="52">
        <v>0</v>
      </c>
      <c r="D194" s="52">
        <v>0</v>
      </c>
      <c r="E194" s="52">
        <v>0</v>
      </c>
      <c r="F194" s="52">
        <v>0</v>
      </c>
      <c r="G194" s="52">
        <v>0</v>
      </c>
      <c r="H194" s="52">
        <v>0</v>
      </c>
      <c r="I194" s="52">
        <v>0</v>
      </c>
    </row>
    <row r="195" spans="1:9">
      <c r="A195" s="55" t="s">
        <v>413</v>
      </c>
      <c r="B195" s="55"/>
      <c r="C195" s="52">
        <v>0</v>
      </c>
      <c r="D195" s="52">
        <v>307979</v>
      </c>
      <c r="E195" s="52">
        <v>0</v>
      </c>
      <c r="F195" s="52">
        <v>0</v>
      </c>
      <c r="G195" s="52">
        <v>307979</v>
      </c>
      <c r="H195" s="52">
        <v>-20178</v>
      </c>
      <c r="I195" s="52">
        <v>287801</v>
      </c>
    </row>
    <row r="196" spans="1:9">
      <c r="A196" s="55">
        <v>655</v>
      </c>
      <c r="B196" t="s">
        <v>215</v>
      </c>
      <c r="C196" s="52">
        <v>0</v>
      </c>
      <c r="D196" s="52">
        <v>0</v>
      </c>
      <c r="E196" s="52">
        <v>0</v>
      </c>
      <c r="F196" s="52">
        <v>0</v>
      </c>
      <c r="G196" s="52">
        <v>0</v>
      </c>
      <c r="H196" s="52">
        <v>0</v>
      </c>
      <c r="I196" s="52">
        <v>0</v>
      </c>
    </row>
    <row r="197" spans="1:9">
      <c r="A197" s="55" t="s">
        <v>414</v>
      </c>
      <c r="B197" s="55"/>
      <c r="C197" s="52">
        <v>0</v>
      </c>
      <c r="D197" s="52">
        <v>0</v>
      </c>
      <c r="E197" s="52">
        <v>0</v>
      </c>
      <c r="F197" s="52">
        <v>0</v>
      </c>
      <c r="G197" s="52">
        <v>0</v>
      </c>
      <c r="H197" s="52">
        <v>0</v>
      </c>
      <c r="I197" s="52">
        <v>0</v>
      </c>
    </row>
    <row r="198" spans="1:9">
      <c r="A198" s="55">
        <v>656</v>
      </c>
      <c r="B198" t="s">
        <v>164</v>
      </c>
      <c r="C198" s="52">
        <v>0</v>
      </c>
      <c r="D198" s="52">
        <v>10119</v>
      </c>
      <c r="E198" s="52">
        <v>0</v>
      </c>
      <c r="F198" s="52">
        <v>0</v>
      </c>
      <c r="G198" s="52">
        <v>10119</v>
      </c>
      <c r="H198" s="52">
        <v>-12562</v>
      </c>
      <c r="I198" s="52">
        <v>-2443</v>
      </c>
    </row>
    <row r="199" spans="1:9">
      <c r="A199" s="55"/>
      <c r="B199" t="s">
        <v>219</v>
      </c>
      <c r="C199" s="52">
        <v>0</v>
      </c>
      <c r="D199" s="52">
        <v>15691</v>
      </c>
      <c r="E199" s="52">
        <v>0</v>
      </c>
      <c r="F199" s="52">
        <v>0</v>
      </c>
      <c r="G199" s="52">
        <v>15691</v>
      </c>
      <c r="H199" s="52">
        <v>2938</v>
      </c>
      <c r="I199" s="52">
        <v>18629</v>
      </c>
    </row>
    <row r="200" spans="1:9">
      <c r="A200" s="55" t="s">
        <v>415</v>
      </c>
      <c r="B200" s="55"/>
      <c r="C200" s="52">
        <v>0</v>
      </c>
      <c r="D200" s="52">
        <v>25810</v>
      </c>
      <c r="E200" s="52">
        <v>0</v>
      </c>
      <c r="F200" s="52">
        <v>0</v>
      </c>
      <c r="G200" s="52">
        <v>25810</v>
      </c>
      <c r="H200" s="52">
        <v>-9624</v>
      </c>
      <c r="I200" s="52">
        <v>16186</v>
      </c>
    </row>
    <row r="201" spans="1:9">
      <c r="A201" s="55">
        <v>657</v>
      </c>
      <c r="B201" t="s">
        <v>218</v>
      </c>
      <c r="C201" s="52">
        <v>0</v>
      </c>
      <c r="D201" s="52">
        <v>0</v>
      </c>
      <c r="E201" s="52">
        <v>0</v>
      </c>
      <c r="F201" s="52">
        <v>0</v>
      </c>
      <c r="G201" s="52">
        <v>0</v>
      </c>
      <c r="H201" s="52">
        <v>0</v>
      </c>
      <c r="I201" s="52">
        <v>0</v>
      </c>
    </row>
    <row r="202" spans="1:9">
      <c r="A202" s="55" t="s">
        <v>416</v>
      </c>
      <c r="B202" s="55"/>
      <c r="C202" s="52">
        <v>0</v>
      </c>
      <c r="D202" s="52">
        <v>0</v>
      </c>
      <c r="E202" s="52">
        <v>0</v>
      </c>
      <c r="F202" s="52">
        <v>0</v>
      </c>
      <c r="G202" s="52">
        <v>0</v>
      </c>
      <c r="H202" s="52">
        <v>0</v>
      </c>
      <c r="I202" s="52">
        <v>0</v>
      </c>
    </row>
    <row r="203" spans="1:9">
      <c r="A203" s="55">
        <v>658</v>
      </c>
      <c r="B203" t="s">
        <v>210</v>
      </c>
      <c r="C203" s="52">
        <v>0</v>
      </c>
      <c r="D203" s="52">
        <v>1683</v>
      </c>
      <c r="E203" s="52">
        <v>0</v>
      </c>
      <c r="F203" s="52">
        <v>0</v>
      </c>
      <c r="G203" s="52">
        <v>1683</v>
      </c>
      <c r="H203" s="52">
        <v>343</v>
      </c>
      <c r="I203" s="52">
        <v>2026</v>
      </c>
    </row>
    <row r="204" spans="1:9">
      <c r="A204" s="55"/>
      <c r="B204" t="s">
        <v>211</v>
      </c>
      <c r="C204" s="52">
        <v>0</v>
      </c>
      <c r="D204" s="52">
        <v>0</v>
      </c>
      <c r="E204" s="52">
        <v>0</v>
      </c>
      <c r="F204" s="52">
        <v>0</v>
      </c>
      <c r="G204" s="52">
        <v>0</v>
      </c>
      <c r="H204" s="52">
        <v>0</v>
      </c>
      <c r="I204" s="52">
        <v>0</v>
      </c>
    </row>
    <row r="205" spans="1:9">
      <c r="A205" s="55"/>
      <c r="B205" t="s">
        <v>213</v>
      </c>
      <c r="C205" s="52">
        <v>0</v>
      </c>
      <c r="D205" s="52">
        <v>0</v>
      </c>
      <c r="E205" s="52">
        <v>0</v>
      </c>
      <c r="F205" s="52">
        <v>0</v>
      </c>
      <c r="G205" s="52">
        <v>0</v>
      </c>
      <c r="H205" s="52">
        <v>0</v>
      </c>
      <c r="I205" s="52">
        <v>0</v>
      </c>
    </row>
    <row r="206" spans="1:9">
      <c r="A206" s="55" t="s">
        <v>417</v>
      </c>
      <c r="B206" s="55"/>
      <c r="C206" s="52">
        <v>0</v>
      </c>
      <c r="D206" s="52">
        <v>1683</v>
      </c>
      <c r="E206" s="52">
        <v>0</v>
      </c>
      <c r="F206" s="52">
        <v>0</v>
      </c>
      <c r="G206" s="52">
        <v>1683</v>
      </c>
      <c r="H206" s="52">
        <v>343</v>
      </c>
      <c r="I206" s="52">
        <v>2026</v>
      </c>
    </row>
    <row r="207" spans="1:9">
      <c r="A207" s="55">
        <v>659</v>
      </c>
      <c r="B207" t="s">
        <v>220</v>
      </c>
      <c r="C207" s="52">
        <v>0</v>
      </c>
      <c r="D207" s="52">
        <v>0</v>
      </c>
      <c r="E207" s="52">
        <v>0</v>
      </c>
      <c r="F207" s="52">
        <v>0</v>
      </c>
      <c r="G207" s="52">
        <v>0</v>
      </c>
      <c r="H207" s="52">
        <v>0</v>
      </c>
      <c r="I207" s="52">
        <v>0</v>
      </c>
    </row>
    <row r="208" spans="1:9">
      <c r="A208" s="55" t="s">
        <v>418</v>
      </c>
      <c r="B208" s="55"/>
      <c r="C208" s="52">
        <v>0</v>
      </c>
      <c r="D208" s="52">
        <v>0</v>
      </c>
      <c r="E208" s="52">
        <v>0</v>
      </c>
      <c r="F208" s="52">
        <v>0</v>
      </c>
      <c r="G208" s="52">
        <v>0</v>
      </c>
      <c r="H208" s="52">
        <v>0</v>
      </c>
      <c r="I208" s="52">
        <v>0</v>
      </c>
    </row>
    <row r="209" spans="1:9">
      <c r="A209" s="55">
        <v>660</v>
      </c>
      <c r="B209" t="s">
        <v>159</v>
      </c>
      <c r="C209" s="52">
        <v>0</v>
      </c>
      <c r="D209" s="52">
        <v>48763</v>
      </c>
      <c r="E209" s="52">
        <v>0</v>
      </c>
      <c r="F209" s="52">
        <v>0</v>
      </c>
      <c r="G209" s="52">
        <v>48763</v>
      </c>
      <c r="H209" s="52">
        <v>-5002</v>
      </c>
      <c r="I209" s="52">
        <v>43761</v>
      </c>
    </row>
    <row r="210" spans="1:9">
      <c r="A210" s="55" t="s">
        <v>419</v>
      </c>
      <c r="B210" s="55"/>
      <c r="C210" s="52">
        <v>0</v>
      </c>
      <c r="D210" s="52">
        <v>48763</v>
      </c>
      <c r="E210" s="52">
        <v>0</v>
      </c>
      <c r="F210" s="52">
        <v>0</v>
      </c>
      <c r="G210" s="52">
        <v>48763</v>
      </c>
      <c r="H210" s="52">
        <v>-5002</v>
      </c>
      <c r="I210" s="52">
        <v>43761</v>
      </c>
    </row>
    <row r="211" spans="1:9">
      <c r="A211" s="55">
        <v>690</v>
      </c>
      <c r="B211" t="s">
        <v>201</v>
      </c>
      <c r="C211" s="52">
        <v>0</v>
      </c>
      <c r="D211" s="52">
        <v>474359</v>
      </c>
      <c r="E211" s="52">
        <v>0</v>
      </c>
      <c r="F211" s="52">
        <v>0</v>
      </c>
      <c r="G211" s="52">
        <v>474359</v>
      </c>
      <c r="H211" s="52">
        <v>-34417</v>
      </c>
      <c r="I211" s="52">
        <v>439942</v>
      </c>
    </row>
    <row r="212" spans="1:9">
      <c r="A212" s="55" t="s">
        <v>420</v>
      </c>
      <c r="B212" s="55"/>
      <c r="C212" s="52">
        <v>0</v>
      </c>
      <c r="D212" s="52">
        <v>474359</v>
      </c>
      <c r="E212" s="52">
        <v>0</v>
      </c>
      <c r="F212" s="52">
        <v>0</v>
      </c>
      <c r="G212" s="52">
        <v>474359</v>
      </c>
      <c r="H212" s="52">
        <v>-34417</v>
      </c>
      <c r="I212" s="52">
        <v>439942</v>
      </c>
    </row>
    <row r="213" spans="1:9">
      <c r="A213" s="55">
        <v>700</v>
      </c>
      <c r="B213" t="s">
        <v>184</v>
      </c>
      <c r="C213" s="52">
        <v>0</v>
      </c>
      <c r="D213" s="52">
        <v>31513</v>
      </c>
      <c r="E213" s="52">
        <v>0</v>
      </c>
      <c r="F213" s="52">
        <v>0</v>
      </c>
      <c r="G213" s="52">
        <v>31513</v>
      </c>
      <c r="H213" s="52">
        <v>18224</v>
      </c>
      <c r="I213" s="52">
        <v>49737</v>
      </c>
    </row>
    <row r="214" spans="1:9">
      <c r="A214" s="55"/>
      <c r="B214" t="s">
        <v>186</v>
      </c>
      <c r="C214" s="52">
        <v>0</v>
      </c>
      <c r="D214" s="52">
        <v>0</v>
      </c>
      <c r="E214" s="52">
        <v>0</v>
      </c>
      <c r="F214" s="52">
        <v>0</v>
      </c>
      <c r="G214" s="52">
        <v>0</v>
      </c>
      <c r="H214" s="52">
        <v>0</v>
      </c>
      <c r="I214" s="52">
        <v>0</v>
      </c>
    </row>
    <row r="215" spans="1:9">
      <c r="A215" s="55" t="s">
        <v>421</v>
      </c>
      <c r="B215" s="55"/>
      <c r="C215" s="52">
        <v>0</v>
      </c>
      <c r="D215" s="52">
        <v>31513</v>
      </c>
      <c r="E215" s="52">
        <v>0</v>
      </c>
      <c r="F215" s="52">
        <v>0</v>
      </c>
      <c r="G215" s="52">
        <v>31513</v>
      </c>
      <c r="H215" s="52">
        <v>18224</v>
      </c>
      <c r="I215" s="52">
        <v>49737</v>
      </c>
    </row>
    <row r="216" spans="1:9">
      <c r="A216" s="55">
        <v>701</v>
      </c>
      <c r="B216" t="s">
        <v>185</v>
      </c>
      <c r="C216" s="52">
        <v>0</v>
      </c>
      <c r="D216" s="52">
        <v>2840</v>
      </c>
      <c r="E216" s="52">
        <v>0</v>
      </c>
      <c r="F216" s="52">
        <v>0</v>
      </c>
      <c r="G216" s="52">
        <v>2840</v>
      </c>
      <c r="H216" s="52">
        <v>2456</v>
      </c>
      <c r="I216" s="52">
        <v>5296</v>
      </c>
    </row>
    <row r="217" spans="1:9">
      <c r="A217" s="55" t="s">
        <v>422</v>
      </c>
      <c r="B217" s="55"/>
      <c r="C217" s="52">
        <v>0</v>
      </c>
      <c r="D217" s="52">
        <v>2840</v>
      </c>
      <c r="E217" s="52">
        <v>0</v>
      </c>
      <c r="F217" s="52">
        <v>0</v>
      </c>
      <c r="G217" s="52">
        <v>2840</v>
      </c>
      <c r="H217" s="52">
        <v>2456</v>
      </c>
      <c r="I217" s="52">
        <v>5296</v>
      </c>
    </row>
    <row r="218" spans="1:9">
      <c r="A218" s="55">
        <v>702</v>
      </c>
      <c r="B218" t="s">
        <v>198</v>
      </c>
      <c r="C218" s="52">
        <v>0</v>
      </c>
      <c r="D218" s="52">
        <v>317125</v>
      </c>
      <c r="E218" s="52">
        <v>0</v>
      </c>
      <c r="F218" s="52">
        <v>0</v>
      </c>
      <c r="G218" s="52">
        <v>317125</v>
      </c>
      <c r="H218" s="52">
        <v>274174</v>
      </c>
      <c r="I218" s="52">
        <v>591299</v>
      </c>
    </row>
    <row r="219" spans="1:9">
      <c r="A219" s="55"/>
      <c r="B219" t="s">
        <v>199</v>
      </c>
      <c r="C219" s="52">
        <v>0</v>
      </c>
      <c r="D219" s="52">
        <v>0</v>
      </c>
      <c r="E219" s="52">
        <v>0</v>
      </c>
      <c r="F219" s="52">
        <v>0</v>
      </c>
      <c r="G219" s="52">
        <v>0</v>
      </c>
      <c r="H219" s="52">
        <v>-294233</v>
      </c>
      <c r="I219" s="52">
        <v>-294233</v>
      </c>
    </row>
    <row r="220" spans="1:9">
      <c r="A220" s="55" t="s">
        <v>423</v>
      </c>
      <c r="B220" s="55"/>
      <c r="C220" s="52">
        <v>0</v>
      </c>
      <c r="D220" s="52">
        <v>317125</v>
      </c>
      <c r="E220" s="52">
        <v>0</v>
      </c>
      <c r="F220" s="52">
        <v>0</v>
      </c>
      <c r="G220" s="52">
        <v>317125</v>
      </c>
      <c r="H220" s="52">
        <v>-20059</v>
      </c>
      <c r="I220" s="52">
        <v>297066</v>
      </c>
    </row>
    <row r="221" spans="1:9">
      <c r="A221" s="55">
        <v>704</v>
      </c>
      <c r="B221" t="s">
        <v>187</v>
      </c>
      <c r="C221" s="52">
        <v>0</v>
      </c>
      <c r="D221" s="52">
        <v>61221</v>
      </c>
      <c r="E221" s="52">
        <v>0</v>
      </c>
      <c r="F221" s="52">
        <v>0</v>
      </c>
      <c r="G221" s="52">
        <v>61221</v>
      </c>
      <c r="H221" s="52">
        <v>17354</v>
      </c>
      <c r="I221" s="52">
        <v>78575</v>
      </c>
    </row>
    <row r="222" spans="1:9">
      <c r="A222" s="55" t="s">
        <v>424</v>
      </c>
      <c r="B222" s="55"/>
      <c r="C222" s="52">
        <v>0</v>
      </c>
      <c r="D222" s="52">
        <v>61221</v>
      </c>
      <c r="E222" s="52">
        <v>0</v>
      </c>
      <c r="F222" s="52">
        <v>0</v>
      </c>
      <c r="G222" s="52">
        <v>61221</v>
      </c>
      <c r="H222" s="52">
        <v>17354</v>
      </c>
      <c r="I222" s="52">
        <v>78575</v>
      </c>
    </row>
    <row r="223" spans="1:9">
      <c r="A223" s="55">
        <v>705</v>
      </c>
      <c r="B223" t="s">
        <v>189</v>
      </c>
      <c r="C223" s="52">
        <v>0</v>
      </c>
      <c r="D223" s="52">
        <v>334151</v>
      </c>
      <c r="E223" s="52">
        <v>0</v>
      </c>
      <c r="F223" s="52">
        <v>0</v>
      </c>
      <c r="G223" s="52">
        <v>334151</v>
      </c>
      <c r="H223" s="52">
        <v>6542</v>
      </c>
      <c r="I223" s="52">
        <v>340693</v>
      </c>
    </row>
    <row r="224" spans="1:9">
      <c r="A224" s="55" t="s">
        <v>425</v>
      </c>
      <c r="B224" s="55"/>
      <c r="C224" s="52">
        <v>0</v>
      </c>
      <c r="D224" s="52">
        <v>334151</v>
      </c>
      <c r="E224" s="52">
        <v>0</v>
      </c>
      <c r="F224" s="52">
        <v>0</v>
      </c>
      <c r="G224" s="52">
        <v>334151</v>
      </c>
      <c r="H224" s="52">
        <v>6542</v>
      </c>
      <c r="I224" s="52">
        <v>340693</v>
      </c>
    </row>
    <row r="225" spans="1:9">
      <c r="A225" s="55">
        <v>706</v>
      </c>
      <c r="B225" t="s">
        <v>191</v>
      </c>
      <c r="C225" s="52">
        <v>0</v>
      </c>
      <c r="D225" s="52">
        <v>136210</v>
      </c>
      <c r="E225" s="52">
        <v>0</v>
      </c>
      <c r="F225" s="52">
        <v>0</v>
      </c>
      <c r="G225" s="52">
        <v>136210</v>
      </c>
      <c r="H225" s="52">
        <v>-27767</v>
      </c>
      <c r="I225" s="52">
        <v>108443</v>
      </c>
    </row>
    <row r="226" spans="1:9">
      <c r="A226" s="55"/>
      <c r="B226" t="s">
        <v>192</v>
      </c>
      <c r="C226" s="52">
        <v>0</v>
      </c>
      <c r="D226" s="52">
        <v>0</v>
      </c>
      <c r="E226" s="52">
        <v>0</v>
      </c>
      <c r="F226" s="52">
        <v>0</v>
      </c>
      <c r="G226" s="52">
        <v>0</v>
      </c>
      <c r="H226" s="52">
        <v>0</v>
      </c>
      <c r="I226" s="52">
        <v>0</v>
      </c>
    </row>
    <row r="227" spans="1:9">
      <c r="A227" s="55"/>
      <c r="B227" t="s">
        <v>196</v>
      </c>
      <c r="C227" s="52">
        <v>0</v>
      </c>
      <c r="D227" s="52">
        <v>0</v>
      </c>
      <c r="E227" s="52">
        <v>0</v>
      </c>
      <c r="F227" s="52">
        <v>0</v>
      </c>
      <c r="G227" s="52">
        <v>0</v>
      </c>
      <c r="H227" s="52">
        <v>0</v>
      </c>
      <c r="I227" s="52">
        <v>0</v>
      </c>
    </row>
    <row r="228" spans="1:9">
      <c r="A228" s="55"/>
      <c r="B228" t="s">
        <v>197</v>
      </c>
      <c r="C228" s="52">
        <v>0</v>
      </c>
      <c r="D228" s="52">
        <v>0</v>
      </c>
      <c r="E228" s="52">
        <v>0</v>
      </c>
      <c r="F228" s="52">
        <v>0</v>
      </c>
      <c r="G228" s="52">
        <v>0</v>
      </c>
      <c r="H228" s="52">
        <v>0</v>
      </c>
      <c r="I228" s="52">
        <v>0</v>
      </c>
    </row>
    <row r="229" spans="1:9">
      <c r="A229" s="55" t="s">
        <v>426</v>
      </c>
      <c r="B229" s="55"/>
      <c r="C229" s="52">
        <v>0</v>
      </c>
      <c r="D229" s="52">
        <v>136210</v>
      </c>
      <c r="E229" s="52">
        <v>0</v>
      </c>
      <c r="F229" s="52">
        <v>0</v>
      </c>
      <c r="G229" s="52">
        <v>136210</v>
      </c>
      <c r="H229" s="52">
        <v>-27767</v>
      </c>
      <c r="I229" s="52">
        <v>108443</v>
      </c>
    </row>
    <row r="230" spans="1:9">
      <c r="A230" s="55">
        <v>707</v>
      </c>
      <c r="B230" t="s">
        <v>188</v>
      </c>
      <c r="C230" s="52">
        <v>0</v>
      </c>
      <c r="D230" s="52">
        <v>309</v>
      </c>
      <c r="E230" s="52">
        <v>0</v>
      </c>
      <c r="F230" s="52">
        <v>0</v>
      </c>
      <c r="G230" s="52">
        <v>309</v>
      </c>
      <c r="H230" s="52">
        <v>-54</v>
      </c>
      <c r="I230" s="52">
        <v>255</v>
      </c>
    </row>
    <row r="231" spans="1:9">
      <c r="A231" s="55"/>
      <c r="B231" t="s">
        <v>190</v>
      </c>
      <c r="C231" s="52">
        <v>0</v>
      </c>
      <c r="D231" s="52">
        <v>21657</v>
      </c>
      <c r="E231" s="52">
        <v>0</v>
      </c>
      <c r="F231" s="52">
        <v>0</v>
      </c>
      <c r="G231" s="52">
        <v>21657</v>
      </c>
      <c r="H231" s="52">
        <v>-858</v>
      </c>
      <c r="I231" s="52">
        <v>20799</v>
      </c>
    </row>
    <row r="232" spans="1:9">
      <c r="A232" s="55" t="s">
        <v>427</v>
      </c>
      <c r="B232" s="55"/>
      <c r="C232" s="52">
        <v>0</v>
      </c>
      <c r="D232" s="52">
        <v>21966</v>
      </c>
      <c r="E232" s="52">
        <v>0</v>
      </c>
      <c r="F232" s="52">
        <v>0</v>
      </c>
      <c r="G232" s="52">
        <v>21966</v>
      </c>
      <c r="H232" s="52">
        <v>-912</v>
      </c>
      <c r="I232" s="52">
        <v>21054</v>
      </c>
    </row>
    <row r="233" spans="1:9">
      <c r="A233" s="55">
        <v>708</v>
      </c>
      <c r="B233" t="s">
        <v>181</v>
      </c>
      <c r="C233" s="52">
        <v>0</v>
      </c>
      <c r="D233" s="52">
        <v>0</v>
      </c>
      <c r="E233" s="52">
        <v>0</v>
      </c>
      <c r="F233" s="52">
        <v>0</v>
      </c>
      <c r="G233" s="52">
        <v>0</v>
      </c>
      <c r="H233" s="52">
        <v>0</v>
      </c>
      <c r="I233" s="52">
        <v>0</v>
      </c>
    </row>
    <row r="234" spans="1:9">
      <c r="A234" s="55" t="s">
        <v>428</v>
      </c>
      <c r="B234" s="55"/>
      <c r="C234" s="52">
        <v>0</v>
      </c>
      <c r="D234" s="52">
        <v>0</v>
      </c>
      <c r="E234" s="52">
        <v>0</v>
      </c>
      <c r="F234" s="52">
        <v>0</v>
      </c>
      <c r="G234" s="52">
        <v>0</v>
      </c>
      <c r="H234" s="52">
        <v>0</v>
      </c>
      <c r="I234" s="52">
        <v>0</v>
      </c>
    </row>
    <row r="235" spans="1:9">
      <c r="A235" s="55">
        <v>709</v>
      </c>
      <c r="B235" t="s">
        <v>111</v>
      </c>
      <c r="C235" s="52">
        <v>0</v>
      </c>
      <c r="D235" s="52">
        <v>86513</v>
      </c>
      <c r="E235" s="52">
        <v>0</v>
      </c>
      <c r="F235" s="52">
        <v>0</v>
      </c>
      <c r="G235" s="52">
        <v>86513</v>
      </c>
      <c r="H235" s="52">
        <v>-25059</v>
      </c>
      <c r="I235" s="52">
        <v>61454</v>
      </c>
    </row>
    <row r="236" spans="1:9">
      <c r="A236" s="55"/>
      <c r="B236" t="s">
        <v>112</v>
      </c>
      <c r="C236" s="52">
        <v>0</v>
      </c>
      <c r="D236" s="52">
        <v>175473</v>
      </c>
      <c r="E236" s="52">
        <v>0</v>
      </c>
      <c r="F236" s="52">
        <v>0</v>
      </c>
      <c r="G236" s="52">
        <v>175473</v>
      </c>
      <c r="H236" s="52">
        <v>-2970</v>
      </c>
      <c r="I236" s="52">
        <v>172503</v>
      </c>
    </row>
    <row r="237" spans="1:9">
      <c r="A237" s="55"/>
      <c r="B237" t="s">
        <v>113</v>
      </c>
      <c r="C237" s="52">
        <v>0</v>
      </c>
      <c r="D237" s="52">
        <v>76248</v>
      </c>
      <c r="E237" s="52">
        <v>0</v>
      </c>
      <c r="F237" s="52">
        <v>0</v>
      </c>
      <c r="G237" s="52">
        <v>76248</v>
      </c>
      <c r="H237" s="52">
        <v>23260</v>
      </c>
      <c r="I237" s="52">
        <v>99508</v>
      </c>
    </row>
    <row r="238" spans="1:9">
      <c r="A238" s="55"/>
      <c r="B238" t="s">
        <v>114</v>
      </c>
      <c r="C238" s="52">
        <v>0</v>
      </c>
      <c r="D238" s="52">
        <v>325375</v>
      </c>
      <c r="E238" s="52">
        <v>0</v>
      </c>
      <c r="F238" s="52">
        <v>0</v>
      </c>
      <c r="G238" s="52">
        <v>325375</v>
      </c>
      <c r="H238" s="52">
        <v>-58353</v>
      </c>
      <c r="I238" s="52">
        <v>267022</v>
      </c>
    </row>
    <row r="239" spans="1:9">
      <c r="A239" s="55"/>
      <c r="B239" t="s">
        <v>115</v>
      </c>
      <c r="C239" s="52">
        <v>0</v>
      </c>
      <c r="D239" s="52">
        <v>32100</v>
      </c>
      <c r="E239" s="52">
        <v>0</v>
      </c>
      <c r="F239" s="52">
        <v>0</v>
      </c>
      <c r="G239" s="52">
        <v>32100</v>
      </c>
      <c r="H239" s="52">
        <v>-19168</v>
      </c>
      <c r="I239" s="52">
        <v>12932</v>
      </c>
    </row>
    <row r="240" spans="1:9">
      <c r="A240" s="55"/>
      <c r="B240" t="s">
        <v>117</v>
      </c>
      <c r="C240" s="52">
        <v>0</v>
      </c>
      <c r="D240" s="52">
        <v>12426</v>
      </c>
      <c r="E240" s="52">
        <v>0</v>
      </c>
      <c r="F240" s="52">
        <v>0</v>
      </c>
      <c r="G240" s="52">
        <v>12426</v>
      </c>
      <c r="H240" s="52">
        <v>10743</v>
      </c>
      <c r="I240" s="52">
        <v>23169</v>
      </c>
    </row>
    <row r="241" spans="1:9">
      <c r="A241" s="55"/>
      <c r="B241" t="s">
        <v>119</v>
      </c>
      <c r="C241" s="52">
        <v>0</v>
      </c>
      <c r="D241" s="52">
        <v>22923</v>
      </c>
      <c r="E241" s="52">
        <v>0</v>
      </c>
      <c r="F241" s="52">
        <v>0</v>
      </c>
      <c r="G241" s="52">
        <v>22923</v>
      </c>
      <c r="H241" s="52">
        <v>19818</v>
      </c>
      <c r="I241" s="52">
        <v>42741</v>
      </c>
    </row>
    <row r="242" spans="1:9">
      <c r="A242" s="55"/>
      <c r="B242" t="s">
        <v>183</v>
      </c>
      <c r="C242" s="52">
        <v>0</v>
      </c>
      <c r="D242" s="52">
        <v>0</v>
      </c>
      <c r="E242" s="52">
        <v>0</v>
      </c>
      <c r="F242" s="52">
        <v>0</v>
      </c>
      <c r="G242" s="52">
        <v>0</v>
      </c>
      <c r="H242" s="52">
        <v>-54743</v>
      </c>
      <c r="I242" s="52">
        <v>-54743</v>
      </c>
    </row>
    <row r="243" spans="1:9">
      <c r="A243" s="55" t="s">
        <v>429</v>
      </c>
      <c r="B243" s="55"/>
      <c r="C243" s="52">
        <v>0</v>
      </c>
      <c r="D243" s="52">
        <v>731058</v>
      </c>
      <c r="E243" s="52">
        <v>0</v>
      </c>
      <c r="F243" s="52">
        <v>0</v>
      </c>
      <c r="G243" s="52">
        <v>731058</v>
      </c>
      <c r="H243" s="52">
        <v>-106472</v>
      </c>
      <c r="I243" s="52">
        <v>624586</v>
      </c>
    </row>
    <row r="244" spans="1:9">
      <c r="A244" s="55">
        <v>740</v>
      </c>
      <c r="B244" t="s">
        <v>208</v>
      </c>
      <c r="C244" s="52">
        <v>0</v>
      </c>
      <c r="D244" s="52">
        <v>54799</v>
      </c>
      <c r="E244" s="52">
        <v>0</v>
      </c>
      <c r="F244" s="52">
        <v>0</v>
      </c>
      <c r="G244" s="52">
        <v>54799</v>
      </c>
      <c r="H244" s="52">
        <v>-8370</v>
      </c>
      <c r="I244" s="52">
        <v>46429</v>
      </c>
    </row>
    <row r="245" spans="1:9">
      <c r="A245" s="55" t="s">
        <v>430</v>
      </c>
      <c r="B245" s="55"/>
      <c r="C245" s="52">
        <v>0</v>
      </c>
      <c r="D245" s="52">
        <v>54799</v>
      </c>
      <c r="E245" s="52">
        <v>0</v>
      </c>
      <c r="F245" s="52">
        <v>0</v>
      </c>
      <c r="G245" s="52">
        <v>54799</v>
      </c>
      <c r="H245" s="52">
        <v>-8370</v>
      </c>
      <c r="I245" s="52">
        <v>46429</v>
      </c>
    </row>
    <row r="246" spans="1:9">
      <c r="A246" s="55">
        <v>741</v>
      </c>
      <c r="B246" t="s">
        <v>161</v>
      </c>
      <c r="C246" s="52">
        <v>0</v>
      </c>
      <c r="D246" s="52">
        <v>528016</v>
      </c>
      <c r="E246" s="52">
        <v>0</v>
      </c>
      <c r="F246" s="52">
        <v>0</v>
      </c>
      <c r="G246" s="52">
        <v>528016</v>
      </c>
      <c r="H246" s="52">
        <v>-13143</v>
      </c>
      <c r="I246" s="52">
        <v>514873</v>
      </c>
    </row>
    <row r="247" spans="1:9">
      <c r="A247" s="55"/>
      <c r="B247" t="s">
        <v>165</v>
      </c>
      <c r="C247" s="52">
        <v>0</v>
      </c>
      <c r="D247" s="52">
        <v>0</v>
      </c>
      <c r="E247" s="52">
        <v>0</v>
      </c>
      <c r="F247" s="52">
        <v>0</v>
      </c>
      <c r="G247" s="52">
        <v>0</v>
      </c>
      <c r="H247" s="52">
        <v>0</v>
      </c>
      <c r="I247" s="52">
        <v>0</v>
      </c>
    </row>
    <row r="248" spans="1:9">
      <c r="A248" s="55"/>
      <c r="B248" t="s">
        <v>166</v>
      </c>
      <c r="C248" s="52">
        <v>0</v>
      </c>
      <c r="D248" s="52">
        <v>0</v>
      </c>
      <c r="E248" s="52">
        <v>0</v>
      </c>
      <c r="F248" s="52">
        <v>0</v>
      </c>
      <c r="G248" s="52">
        <v>0</v>
      </c>
      <c r="H248" s="52">
        <v>0</v>
      </c>
      <c r="I248" s="52">
        <v>0</v>
      </c>
    </row>
    <row r="249" spans="1:9">
      <c r="A249" s="55"/>
      <c r="B249" t="s">
        <v>169</v>
      </c>
      <c r="C249" s="52">
        <v>0</v>
      </c>
      <c r="D249" s="52">
        <v>0</v>
      </c>
      <c r="E249" s="52">
        <v>0</v>
      </c>
      <c r="F249" s="52">
        <v>0</v>
      </c>
      <c r="G249" s="52">
        <v>0</v>
      </c>
      <c r="H249" s="52">
        <v>0</v>
      </c>
      <c r="I249" s="52">
        <v>0</v>
      </c>
    </row>
    <row r="250" spans="1:9">
      <c r="A250" s="55"/>
      <c r="B250" t="s">
        <v>170</v>
      </c>
      <c r="C250" s="52">
        <v>0</v>
      </c>
      <c r="D250" s="52">
        <v>0</v>
      </c>
      <c r="E250" s="52">
        <v>0</v>
      </c>
      <c r="F250" s="52">
        <v>0</v>
      </c>
      <c r="G250" s="52">
        <v>0</v>
      </c>
      <c r="H250" s="52">
        <v>0</v>
      </c>
      <c r="I250" s="52">
        <v>0</v>
      </c>
    </row>
    <row r="251" spans="1:9">
      <c r="A251" s="55"/>
      <c r="B251" t="s">
        <v>171</v>
      </c>
      <c r="C251" s="52">
        <v>0</v>
      </c>
      <c r="D251" s="52">
        <v>0</v>
      </c>
      <c r="E251" s="52">
        <v>0</v>
      </c>
      <c r="F251" s="52">
        <v>0</v>
      </c>
      <c r="G251" s="52">
        <v>0</v>
      </c>
      <c r="H251" s="52">
        <v>0</v>
      </c>
      <c r="I251" s="52">
        <v>0</v>
      </c>
    </row>
    <row r="252" spans="1:9">
      <c r="A252" s="55"/>
      <c r="B252" t="s">
        <v>209</v>
      </c>
      <c r="C252" s="52">
        <v>0</v>
      </c>
      <c r="D252" s="52">
        <v>0</v>
      </c>
      <c r="E252" s="52">
        <v>0</v>
      </c>
      <c r="F252" s="52">
        <v>0</v>
      </c>
      <c r="G252" s="52">
        <v>0</v>
      </c>
      <c r="H252" s="52">
        <v>0</v>
      </c>
      <c r="I252" s="52">
        <v>0</v>
      </c>
    </row>
    <row r="253" spans="1:9">
      <c r="A253" s="55" t="s">
        <v>431</v>
      </c>
      <c r="B253" s="55"/>
      <c r="C253" s="52">
        <v>0</v>
      </c>
      <c r="D253" s="52">
        <v>528016</v>
      </c>
      <c r="E253" s="52">
        <v>0</v>
      </c>
      <c r="F253" s="52">
        <v>0</v>
      </c>
      <c r="G253" s="52">
        <v>528016</v>
      </c>
      <c r="H253" s="52">
        <v>-13143</v>
      </c>
      <c r="I253" s="52">
        <v>514873</v>
      </c>
    </row>
    <row r="254" spans="1:9">
      <c r="A254" s="55">
        <v>742</v>
      </c>
      <c r="B254" t="s">
        <v>207</v>
      </c>
      <c r="C254" s="52">
        <v>0</v>
      </c>
      <c r="D254" s="52">
        <v>10134</v>
      </c>
      <c r="E254" s="52">
        <v>0</v>
      </c>
      <c r="F254" s="52">
        <v>0</v>
      </c>
      <c r="G254" s="52">
        <v>10134</v>
      </c>
      <c r="H254" s="52">
        <v>-24336</v>
      </c>
      <c r="I254" s="52">
        <v>-14202</v>
      </c>
    </row>
    <row r="255" spans="1:9">
      <c r="A255" s="55" t="s">
        <v>432</v>
      </c>
      <c r="B255" s="55"/>
      <c r="C255" s="52">
        <v>0</v>
      </c>
      <c r="D255" s="52">
        <v>10134</v>
      </c>
      <c r="E255" s="52">
        <v>0</v>
      </c>
      <c r="F255" s="52">
        <v>0</v>
      </c>
      <c r="G255" s="52">
        <v>10134</v>
      </c>
      <c r="H255" s="52">
        <v>-24336</v>
      </c>
      <c r="I255" s="52">
        <v>-14202</v>
      </c>
    </row>
    <row r="256" spans="1:9">
      <c r="A256" s="55">
        <v>743</v>
      </c>
      <c r="B256" t="s">
        <v>160</v>
      </c>
      <c r="C256" s="52">
        <v>0</v>
      </c>
      <c r="D256" s="52">
        <v>0</v>
      </c>
      <c r="E256" s="52">
        <v>0</v>
      </c>
      <c r="F256" s="52">
        <v>0</v>
      </c>
      <c r="G256" s="52">
        <v>0</v>
      </c>
      <c r="H256" s="52">
        <v>0</v>
      </c>
      <c r="I256" s="52">
        <v>0</v>
      </c>
    </row>
    <row r="257" spans="1:9">
      <c r="A257" s="55" t="s">
        <v>433</v>
      </c>
      <c r="B257" s="55"/>
      <c r="C257" s="52">
        <v>0</v>
      </c>
      <c r="D257" s="52">
        <v>0</v>
      </c>
      <c r="E257" s="52">
        <v>0</v>
      </c>
      <c r="F257" s="52">
        <v>0</v>
      </c>
      <c r="G257" s="52">
        <v>0</v>
      </c>
      <c r="H257" s="52">
        <v>0</v>
      </c>
      <c r="I257" s="52">
        <v>0</v>
      </c>
    </row>
    <row r="258" spans="1:9">
      <c r="A258" s="55">
        <v>744</v>
      </c>
      <c r="B258" t="s">
        <v>173</v>
      </c>
      <c r="C258" s="52">
        <v>0</v>
      </c>
      <c r="D258" s="52">
        <v>29977</v>
      </c>
      <c r="E258" s="52">
        <v>0</v>
      </c>
      <c r="F258" s="52">
        <v>0</v>
      </c>
      <c r="G258" s="52">
        <v>29977</v>
      </c>
      <c r="H258" s="52">
        <v>23975</v>
      </c>
      <c r="I258" s="52">
        <v>53952</v>
      </c>
    </row>
    <row r="259" spans="1:9">
      <c r="A259" s="55" t="s">
        <v>434</v>
      </c>
      <c r="B259" s="55"/>
      <c r="C259" s="52">
        <v>0</v>
      </c>
      <c r="D259" s="52">
        <v>29977</v>
      </c>
      <c r="E259" s="52">
        <v>0</v>
      </c>
      <c r="F259" s="52">
        <v>0</v>
      </c>
      <c r="G259" s="52">
        <v>29977</v>
      </c>
      <c r="H259" s="52">
        <v>23975</v>
      </c>
      <c r="I259" s="52">
        <v>53952</v>
      </c>
    </row>
    <row r="260" spans="1:9">
      <c r="A260" s="55">
        <v>747</v>
      </c>
      <c r="B260" t="s">
        <v>68</v>
      </c>
      <c r="C260" s="52">
        <v>0</v>
      </c>
      <c r="D260" s="52">
        <v>117671</v>
      </c>
      <c r="E260" s="52">
        <v>0</v>
      </c>
      <c r="F260" s="52">
        <v>0</v>
      </c>
      <c r="G260" s="52">
        <v>117671</v>
      </c>
      <c r="H260" s="52">
        <v>-51229</v>
      </c>
      <c r="I260" s="52">
        <v>66442</v>
      </c>
    </row>
    <row r="261" spans="1:9">
      <c r="A261" s="55" t="s">
        <v>435</v>
      </c>
      <c r="B261" s="55"/>
      <c r="C261" s="52">
        <v>0</v>
      </c>
      <c r="D261" s="52">
        <v>117671</v>
      </c>
      <c r="E261" s="52">
        <v>0</v>
      </c>
      <c r="F261" s="52">
        <v>0</v>
      </c>
      <c r="G261" s="52">
        <v>117671</v>
      </c>
      <c r="H261" s="52">
        <v>-51229</v>
      </c>
      <c r="I261" s="52">
        <v>66442</v>
      </c>
    </row>
    <row r="262" spans="1:9">
      <c r="A262" s="55">
        <v>748</v>
      </c>
      <c r="B262" t="s">
        <v>167</v>
      </c>
      <c r="C262" s="52">
        <v>0</v>
      </c>
      <c r="D262" s="52">
        <v>356935</v>
      </c>
      <c r="E262" s="52">
        <v>0</v>
      </c>
      <c r="F262" s="52">
        <v>0</v>
      </c>
      <c r="G262" s="52">
        <v>356935</v>
      </c>
      <c r="H262" s="52">
        <v>7468</v>
      </c>
      <c r="I262" s="52">
        <v>364403</v>
      </c>
    </row>
    <row r="263" spans="1:9">
      <c r="A263" s="55"/>
      <c r="B263" t="s">
        <v>168</v>
      </c>
      <c r="C263" s="52">
        <v>0</v>
      </c>
      <c r="D263" s="52">
        <v>465877</v>
      </c>
      <c r="E263" s="52">
        <v>0</v>
      </c>
      <c r="F263" s="52">
        <v>0</v>
      </c>
      <c r="G263" s="52">
        <v>465877</v>
      </c>
      <c r="H263" s="52">
        <v>-198579</v>
      </c>
      <c r="I263" s="52">
        <v>267298</v>
      </c>
    </row>
    <row r="264" spans="1:9">
      <c r="A264" s="55" t="s">
        <v>436</v>
      </c>
      <c r="B264" s="55"/>
      <c r="C264" s="52">
        <v>0</v>
      </c>
      <c r="D264" s="52">
        <v>822812</v>
      </c>
      <c r="E264" s="52">
        <v>0</v>
      </c>
      <c r="F264" s="52">
        <v>0</v>
      </c>
      <c r="G264" s="52">
        <v>822812</v>
      </c>
      <c r="H264" s="52">
        <v>-191111</v>
      </c>
      <c r="I264" s="52">
        <v>631701</v>
      </c>
    </row>
    <row r="265" spans="1:9">
      <c r="A265" s="55">
        <v>749</v>
      </c>
      <c r="B265" t="s">
        <v>178</v>
      </c>
      <c r="C265" s="52">
        <v>0</v>
      </c>
      <c r="D265" s="52">
        <v>140062</v>
      </c>
      <c r="E265" s="52">
        <v>0</v>
      </c>
      <c r="F265" s="52">
        <v>0</v>
      </c>
      <c r="G265" s="52">
        <v>140062</v>
      </c>
      <c r="H265" s="52">
        <v>21465</v>
      </c>
      <c r="I265" s="52">
        <v>161527</v>
      </c>
    </row>
    <row r="266" spans="1:9">
      <c r="A266" s="55" t="s">
        <v>437</v>
      </c>
      <c r="B266" s="55"/>
      <c r="C266" s="52">
        <v>0</v>
      </c>
      <c r="D266" s="52">
        <v>140062</v>
      </c>
      <c r="E266" s="52">
        <v>0</v>
      </c>
      <c r="F266" s="52">
        <v>0</v>
      </c>
      <c r="G266" s="52">
        <v>140062</v>
      </c>
      <c r="H266" s="52">
        <v>21465</v>
      </c>
      <c r="I266" s="52">
        <v>161527</v>
      </c>
    </row>
    <row r="267" spans="1:9">
      <c r="A267" s="55">
        <v>750</v>
      </c>
      <c r="B267" t="s">
        <v>182</v>
      </c>
      <c r="C267" s="52">
        <v>0</v>
      </c>
      <c r="D267" s="52">
        <v>398027</v>
      </c>
      <c r="E267" s="52">
        <v>0</v>
      </c>
      <c r="F267" s="52">
        <v>0</v>
      </c>
      <c r="G267" s="52">
        <v>398027</v>
      </c>
      <c r="H267" s="52">
        <v>137953</v>
      </c>
      <c r="I267" s="52">
        <v>535980</v>
      </c>
    </row>
    <row r="268" spans="1:9">
      <c r="A268" s="55" t="s">
        <v>438</v>
      </c>
      <c r="B268" s="55"/>
      <c r="C268" s="52">
        <v>0</v>
      </c>
      <c r="D268" s="52">
        <v>398027</v>
      </c>
      <c r="E268" s="52">
        <v>0</v>
      </c>
      <c r="F268" s="52">
        <v>0</v>
      </c>
      <c r="G268" s="52">
        <v>398027</v>
      </c>
      <c r="H268" s="52">
        <v>137953</v>
      </c>
      <c r="I268" s="52">
        <v>535980</v>
      </c>
    </row>
    <row r="269" spans="1:9">
      <c r="A269" s="55">
        <v>751</v>
      </c>
      <c r="B269" t="s">
        <v>177</v>
      </c>
      <c r="C269" s="52">
        <v>0</v>
      </c>
      <c r="D269" s="52">
        <v>332499</v>
      </c>
      <c r="E269" s="52">
        <v>0</v>
      </c>
      <c r="F269" s="52">
        <v>0</v>
      </c>
      <c r="G269" s="52">
        <v>332499</v>
      </c>
      <c r="H269" s="52">
        <v>45056</v>
      </c>
      <c r="I269" s="52">
        <v>377555</v>
      </c>
    </row>
    <row r="270" spans="1:9">
      <c r="A270" s="55" t="s">
        <v>439</v>
      </c>
      <c r="B270" s="55"/>
      <c r="C270" s="52">
        <v>0</v>
      </c>
      <c r="D270" s="52">
        <v>332499</v>
      </c>
      <c r="E270" s="52">
        <v>0</v>
      </c>
      <c r="F270" s="52">
        <v>0</v>
      </c>
      <c r="G270" s="52">
        <v>332499</v>
      </c>
      <c r="H270" s="52">
        <v>45056</v>
      </c>
      <c r="I270" s="52">
        <v>377555</v>
      </c>
    </row>
    <row r="271" spans="1:9">
      <c r="A271" s="55">
        <v>752</v>
      </c>
      <c r="B271" t="s">
        <v>174</v>
      </c>
      <c r="C271" s="52">
        <v>0</v>
      </c>
      <c r="D271" s="52">
        <v>110308</v>
      </c>
      <c r="E271" s="52">
        <v>0</v>
      </c>
      <c r="F271" s="52">
        <v>0</v>
      </c>
      <c r="G271" s="52">
        <v>110308</v>
      </c>
      <c r="H271" s="52">
        <v>-47790</v>
      </c>
      <c r="I271" s="52">
        <v>62518</v>
      </c>
    </row>
    <row r="272" spans="1:9">
      <c r="A272" s="55" t="s">
        <v>440</v>
      </c>
      <c r="B272" s="55"/>
      <c r="C272" s="52">
        <v>0</v>
      </c>
      <c r="D272" s="52">
        <v>110308</v>
      </c>
      <c r="E272" s="52">
        <v>0</v>
      </c>
      <c r="F272" s="52">
        <v>0</v>
      </c>
      <c r="G272" s="52">
        <v>110308</v>
      </c>
      <c r="H272" s="52">
        <v>-47790</v>
      </c>
      <c r="I272" s="52">
        <v>62518</v>
      </c>
    </row>
    <row r="273" spans="1:9">
      <c r="A273" s="55">
        <v>753</v>
      </c>
      <c r="B273" t="s">
        <v>47</v>
      </c>
      <c r="C273" s="52">
        <v>0</v>
      </c>
      <c r="D273" s="52">
        <v>6823</v>
      </c>
      <c r="E273" s="52">
        <v>0</v>
      </c>
      <c r="F273" s="52">
        <v>0</v>
      </c>
      <c r="G273" s="52">
        <v>6823</v>
      </c>
      <c r="H273" s="52">
        <v>-276</v>
      </c>
      <c r="I273" s="52">
        <v>6547</v>
      </c>
    </row>
    <row r="274" spans="1:9">
      <c r="A274" s="55" t="s">
        <v>441</v>
      </c>
      <c r="B274" s="55"/>
      <c r="C274" s="52">
        <v>0</v>
      </c>
      <c r="D274" s="52">
        <v>6823</v>
      </c>
      <c r="E274" s="52">
        <v>0</v>
      </c>
      <c r="F274" s="52">
        <v>0</v>
      </c>
      <c r="G274" s="52">
        <v>6823</v>
      </c>
      <c r="H274" s="52">
        <v>-276</v>
      </c>
      <c r="I274" s="52">
        <v>6547</v>
      </c>
    </row>
    <row r="275" spans="1:9">
      <c r="A275" s="55">
        <v>754</v>
      </c>
      <c r="B275" t="s">
        <v>162</v>
      </c>
      <c r="C275" s="52">
        <v>0</v>
      </c>
      <c r="D275" s="52">
        <v>119084</v>
      </c>
      <c r="E275" s="52">
        <v>0</v>
      </c>
      <c r="F275" s="52">
        <v>0</v>
      </c>
      <c r="G275" s="52">
        <v>119084</v>
      </c>
      <c r="H275" s="52">
        <v>52720</v>
      </c>
      <c r="I275" s="52">
        <v>171804</v>
      </c>
    </row>
    <row r="276" spans="1:9">
      <c r="A276" s="55" t="s">
        <v>442</v>
      </c>
      <c r="B276" s="55"/>
      <c r="C276" s="52">
        <v>0</v>
      </c>
      <c r="D276" s="52">
        <v>119084</v>
      </c>
      <c r="E276" s="52">
        <v>0</v>
      </c>
      <c r="F276" s="52">
        <v>0</v>
      </c>
      <c r="G276" s="52">
        <v>119084</v>
      </c>
      <c r="H276" s="52">
        <v>52720</v>
      </c>
      <c r="I276" s="52">
        <v>171804</v>
      </c>
    </row>
    <row r="277" spans="1:9">
      <c r="A277" s="55">
        <v>755</v>
      </c>
      <c r="B277" t="s">
        <v>172</v>
      </c>
      <c r="C277" s="52">
        <v>0</v>
      </c>
      <c r="D277" s="52">
        <v>319610</v>
      </c>
      <c r="E277" s="52">
        <v>0</v>
      </c>
      <c r="F277" s="52">
        <v>0</v>
      </c>
      <c r="G277" s="52">
        <v>319610</v>
      </c>
      <c r="H277" s="52">
        <v>-4791</v>
      </c>
      <c r="I277" s="52">
        <v>314819</v>
      </c>
    </row>
    <row r="278" spans="1:9">
      <c r="A278" s="55" t="s">
        <v>443</v>
      </c>
      <c r="B278" s="55"/>
      <c r="C278" s="52">
        <v>0</v>
      </c>
      <c r="D278" s="52">
        <v>319610</v>
      </c>
      <c r="E278" s="52">
        <v>0</v>
      </c>
      <c r="F278" s="52">
        <v>0</v>
      </c>
      <c r="G278" s="52">
        <v>319610</v>
      </c>
      <c r="H278" s="52">
        <v>-4791</v>
      </c>
      <c r="I278" s="52">
        <v>314819</v>
      </c>
    </row>
    <row r="279" spans="1:9">
      <c r="A279" s="55">
        <v>756</v>
      </c>
      <c r="B279" t="s">
        <v>175</v>
      </c>
      <c r="C279" s="52">
        <v>0</v>
      </c>
      <c r="D279" s="52">
        <v>290381</v>
      </c>
      <c r="E279" s="52">
        <v>0</v>
      </c>
      <c r="F279" s="52">
        <v>0</v>
      </c>
      <c r="G279" s="52">
        <v>290381</v>
      </c>
      <c r="H279" s="52">
        <v>50727</v>
      </c>
      <c r="I279" s="52">
        <v>341108</v>
      </c>
    </row>
    <row r="280" spans="1:9">
      <c r="A280" s="55" t="s">
        <v>444</v>
      </c>
      <c r="B280" s="55"/>
      <c r="C280" s="52">
        <v>0</v>
      </c>
      <c r="D280" s="52">
        <v>290381</v>
      </c>
      <c r="E280" s="52">
        <v>0</v>
      </c>
      <c r="F280" s="52">
        <v>0</v>
      </c>
      <c r="G280" s="52">
        <v>290381</v>
      </c>
      <c r="H280" s="52">
        <v>50727</v>
      </c>
      <c r="I280" s="52">
        <v>341108</v>
      </c>
    </row>
    <row r="281" spans="1:9">
      <c r="A281" s="55">
        <v>800</v>
      </c>
      <c r="B281" t="s">
        <v>206</v>
      </c>
      <c r="C281" s="52">
        <v>0</v>
      </c>
      <c r="D281" s="52">
        <v>2734351</v>
      </c>
      <c r="E281" s="52">
        <v>0</v>
      </c>
      <c r="F281" s="52">
        <v>215106</v>
      </c>
      <c r="G281" s="52">
        <v>2949457</v>
      </c>
      <c r="H281" s="52">
        <v>128011</v>
      </c>
      <c r="I281" s="52">
        <v>3077468</v>
      </c>
    </row>
    <row r="282" spans="1:9">
      <c r="A282" s="55" t="s">
        <v>445</v>
      </c>
      <c r="B282" s="55"/>
      <c r="C282" s="52">
        <v>0</v>
      </c>
      <c r="D282" s="52">
        <v>2734351</v>
      </c>
      <c r="E282" s="52">
        <v>0</v>
      </c>
      <c r="F282" s="52">
        <v>215106</v>
      </c>
      <c r="G282" s="52">
        <v>2949457</v>
      </c>
      <c r="H282" s="52">
        <v>128011</v>
      </c>
      <c r="I282" s="52">
        <v>3077468</v>
      </c>
    </row>
    <row r="283" spans="1:9">
      <c r="A283" s="55">
        <v>810</v>
      </c>
      <c r="B283" t="s">
        <v>221</v>
      </c>
      <c r="C283" s="52">
        <v>0</v>
      </c>
      <c r="D283" s="52">
        <v>522961</v>
      </c>
      <c r="E283" s="52">
        <v>0</v>
      </c>
      <c r="F283" s="52">
        <v>0</v>
      </c>
      <c r="G283" s="52">
        <v>522961</v>
      </c>
      <c r="H283" s="52">
        <v>-189241</v>
      </c>
      <c r="I283" s="52">
        <v>333720</v>
      </c>
    </row>
    <row r="284" spans="1:9">
      <c r="A284" s="55" t="s">
        <v>446</v>
      </c>
      <c r="B284" s="55"/>
      <c r="C284" s="52">
        <v>0</v>
      </c>
      <c r="D284" s="52">
        <v>522961</v>
      </c>
      <c r="E284" s="52">
        <v>0</v>
      </c>
      <c r="F284" s="52">
        <v>0</v>
      </c>
      <c r="G284" s="52">
        <v>522961</v>
      </c>
      <c r="H284" s="52">
        <v>-189241</v>
      </c>
      <c r="I284" s="52">
        <v>333720</v>
      </c>
    </row>
    <row r="285" spans="1:9">
      <c r="A285" s="55">
        <v>901</v>
      </c>
      <c r="B285" t="s">
        <v>133</v>
      </c>
      <c r="C285" s="52">
        <v>0</v>
      </c>
      <c r="D285" s="52">
        <v>0</v>
      </c>
      <c r="E285" s="52">
        <v>0</v>
      </c>
      <c r="F285" s="52">
        <v>0</v>
      </c>
      <c r="G285" s="52">
        <v>0</v>
      </c>
      <c r="H285" s="52">
        <v>0</v>
      </c>
      <c r="I285" s="52">
        <v>0</v>
      </c>
    </row>
    <row r="286" spans="1:9">
      <c r="A286" s="55"/>
      <c r="B286" t="s">
        <v>134</v>
      </c>
      <c r="C286" s="52">
        <v>0</v>
      </c>
      <c r="D286" s="52">
        <v>3180</v>
      </c>
      <c r="E286" s="52">
        <v>0</v>
      </c>
      <c r="F286" s="52">
        <v>0</v>
      </c>
      <c r="G286" s="52">
        <v>3180</v>
      </c>
      <c r="H286" s="52">
        <v>-38465</v>
      </c>
      <c r="I286" s="52">
        <v>-35285</v>
      </c>
    </row>
    <row r="287" spans="1:9">
      <c r="A287" s="55"/>
      <c r="B287" t="s">
        <v>136</v>
      </c>
      <c r="C287" s="52">
        <v>0</v>
      </c>
      <c r="D287" s="52">
        <v>9694</v>
      </c>
      <c r="E287" s="52">
        <v>0</v>
      </c>
      <c r="F287" s="52">
        <v>0</v>
      </c>
      <c r="G287" s="52">
        <v>9694</v>
      </c>
      <c r="H287" s="52">
        <v>8381</v>
      </c>
      <c r="I287" s="52">
        <v>18075</v>
      </c>
    </row>
    <row r="288" spans="1:9">
      <c r="A288" s="55" t="s">
        <v>447</v>
      </c>
      <c r="B288" s="55"/>
      <c r="C288" s="52">
        <v>0</v>
      </c>
      <c r="D288" s="52">
        <v>12874</v>
      </c>
      <c r="E288" s="52">
        <v>0</v>
      </c>
      <c r="F288" s="52">
        <v>0</v>
      </c>
      <c r="G288" s="52">
        <v>12874</v>
      </c>
      <c r="H288" s="52">
        <v>-30084</v>
      </c>
      <c r="I288" s="52">
        <v>-17210</v>
      </c>
    </row>
    <row r="289" spans="1:9">
      <c r="A289" s="55">
        <v>902</v>
      </c>
      <c r="B289" t="s">
        <v>222</v>
      </c>
      <c r="C289" s="52">
        <v>0</v>
      </c>
      <c r="D289" s="52">
        <v>75715</v>
      </c>
      <c r="E289" s="52">
        <v>0</v>
      </c>
      <c r="F289" s="52">
        <v>0</v>
      </c>
      <c r="G289" s="52">
        <v>75715</v>
      </c>
      <c r="H289" s="52">
        <v>55817</v>
      </c>
      <c r="I289" s="52">
        <v>131532</v>
      </c>
    </row>
    <row r="290" spans="1:9">
      <c r="A290" s="55" t="s">
        <v>448</v>
      </c>
      <c r="B290" s="55"/>
      <c r="C290" s="52">
        <v>0</v>
      </c>
      <c r="D290" s="52">
        <v>75715</v>
      </c>
      <c r="E290" s="52">
        <v>0</v>
      </c>
      <c r="F290" s="52">
        <v>0</v>
      </c>
      <c r="G290" s="52">
        <v>75715</v>
      </c>
      <c r="H290" s="52">
        <v>55817</v>
      </c>
      <c r="I290" s="52">
        <v>131532</v>
      </c>
    </row>
    <row r="291" spans="1:9">
      <c r="A291" s="55">
        <v>908</v>
      </c>
      <c r="B291" t="s">
        <v>78</v>
      </c>
      <c r="C291" s="52">
        <v>0</v>
      </c>
      <c r="D291" s="52">
        <v>225000</v>
      </c>
      <c r="E291" s="52">
        <v>0</v>
      </c>
      <c r="F291" s="52">
        <v>0</v>
      </c>
      <c r="G291" s="52">
        <v>225000</v>
      </c>
      <c r="H291" s="52">
        <v>44310</v>
      </c>
      <c r="I291" s="52">
        <v>269310</v>
      </c>
    </row>
    <row r="292" spans="1:9">
      <c r="A292" s="55"/>
      <c r="B292" t="s">
        <v>137</v>
      </c>
      <c r="C292" s="52">
        <v>0</v>
      </c>
      <c r="D292" s="52">
        <v>347241</v>
      </c>
      <c r="E292" s="52">
        <v>0</v>
      </c>
      <c r="F292" s="52">
        <v>0</v>
      </c>
      <c r="G292" s="52">
        <v>347241</v>
      </c>
      <c r="H292" s="52">
        <v>3460</v>
      </c>
      <c r="I292" s="52">
        <v>350701</v>
      </c>
    </row>
    <row r="293" spans="1:9">
      <c r="A293" s="55" t="s">
        <v>449</v>
      </c>
      <c r="B293" s="55"/>
      <c r="C293" s="52">
        <v>0</v>
      </c>
      <c r="D293" s="52">
        <v>572241</v>
      </c>
      <c r="E293" s="52">
        <v>0</v>
      </c>
      <c r="F293" s="52">
        <v>0</v>
      </c>
      <c r="G293" s="52">
        <v>572241</v>
      </c>
      <c r="H293" s="52">
        <v>47770</v>
      </c>
      <c r="I293" s="52">
        <v>620011</v>
      </c>
    </row>
    <row r="294" spans="1:9">
      <c r="A294" s="55">
        <v>910</v>
      </c>
      <c r="B294" t="s">
        <v>223</v>
      </c>
      <c r="C294" s="52">
        <v>0</v>
      </c>
      <c r="D294" s="52">
        <v>0</v>
      </c>
      <c r="E294" s="52">
        <v>0</v>
      </c>
      <c r="F294" s="52">
        <v>0</v>
      </c>
      <c r="G294" s="52">
        <v>0</v>
      </c>
      <c r="H294" s="52">
        <v>0</v>
      </c>
      <c r="I294" s="52">
        <v>0</v>
      </c>
    </row>
    <row r="295" spans="1:9">
      <c r="A295" s="55" t="s">
        <v>450</v>
      </c>
      <c r="B295" s="55"/>
      <c r="C295" s="52">
        <v>0</v>
      </c>
      <c r="D295" s="52">
        <v>0</v>
      </c>
      <c r="E295" s="52">
        <v>0</v>
      </c>
      <c r="F295" s="52">
        <v>0</v>
      </c>
      <c r="G295" s="52">
        <v>0</v>
      </c>
      <c r="H295" s="52">
        <v>0</v>
      </c>
      <c r="I295" s="52">
        <v>0</v>
      </c>
    </row>
    <row r="296" spans="1:9">
      <c r="A296" s="55">
        <v>920</v>
      </c>
      <c r="B296" t="s">
        <v>49</v>
      </c>
      <c r="C296" s="52">
        <v>0</v>
      </c>
      <c r="D296" s="52">
        <v>47081</v>
      </c>
      <c r="E296" s="52">
        <v>0</v>
      </c>
      <c r="F296" s="52">
        <v>0</v>
      </c>
      <c r="G296" s="52">
        <v>47081</v>
      </c>
      <c r="H296" s="52">
        <v>2892</v>
      </c>
      <c r="I296" s="52">
        <v>49973</v>
      </c>
    </row>
    <row r="297" spans="1:9">
      <c r="A297" s="55" t="s">
        <v>451</v>
      </c>
      <c r="B297" s="55"/>
      <c r="C297" s="52">
        <v>0</v>
      </c>
      <c r="D297" s="52">
        <v>47081</v>
      </c>
      <c r="E297" s="52">
        <v>0</v>
      </c>
      <c r="F297" s="52">
        <v>0</v>
      </c>
      <c r="G297" s="52">
        <v>47081</v>
      </c>
      <c r="H297" s="52">
        <v>2892</v>
      </c>
      <c r="I297" s="52">
        <v>49973</v>
      </c>
    </row>
    <row r="298" spans="1:9">
      <c r="A298" s="55">
        <v>930</v>
      </c>
      <c r="B298" t="s">
        <v>225</v>
      </c>
      <c r="C298" s="52">
        <v>0</v>
      </c>
      <c r="D298" s="52">
        <v>25424</v>
      </c>
      <c r="E298" s="52">
        <v>0</v>
      </c>
      <c r="F298" s="52">
        <v>0</v>
      </c>
      <c r="G298" s="52">
        <v>25424</v>
      </c>
      <c r="H298" s="52">
        <v>-3563</v>
      </c>
      <c r="I298" s="52">
        <v>21861</v>
      </c>
    </row>
    <row r="299" spans="1:9">
      <c r="A299" s="55" t="s">
        <v>452</v>
      </c>
      <c r="B299" s="55"/>
      <c r="C299" s="52">
        <v>0</v>
      </c>
      <c r="D299" s="52">
        <v>25424</v>
      </c>
      <c r="E299" s="52">
        <v>0</v>
      </c>
      <c r="F299" s="52">
        <v>0</v>
      </c>
      <c r="G299" s="52">
        <v>25424</v>
      </c>
      <c r="H299" s="52">
        <v>-3563</v>
      </c>
      <c r="I299" s="52">
        <v>21861</v>
      </c>
    </row>
    <row r="300" spans="1:9">
      <c r="A300" s="55">
        <v>931</v>
      </c>
      <c r="B300" t="s">
        <v>226</v>
      </c>
      <c r="C300" s="52">
        <v>0</v>
      </c>
      <c r="D300" s="52">
        <v>2346</v>
      </c>
      <c r="E300" s="52">
        <v>0</v>
      </c>
      <c r="F300" s="52">
        <v>0</v>
      </c>
      <c r="G300" s="52">
        <v>2346</v>
      </c>
      <c r="H300" s="52">
        <v>462</v>
      </c>
      <c r="I300" s="52">
        <v>2808</v>
      </c>
    </row>
    <row r="301" spans="1:9">
      <c r="A301" s="55" t="s">
        <v>453</v>
      </c>
      <c r="B301" s="55"/>
      <c r="C301" s="52">
        <v>0</v>
      </c>
      <c r="D301" s="52">
        <v>2346</v>
      </c>
      <c r="E301" s="52">
        <v>0</v>
      </c>
      <c r="F301" s="52">
        <v>0</v>
      </c>
      <c r="G301" s="52">
        <v>2346</v>
      </c>
      <c r="H301" s="52">
        <v>462</v>
      </c>
      <c r="I301" s="52">
        <v>2808</v>
      </c>
    </row>
    <row r="302" spans="1:9">
      <c r="A302" s="55">
        <v>950</v>
      </c>
      <c r="B302" t="s">
        <v>57</v>
      </c>
      <c r="C302" s="52">
        <v>0</v>
      </c>
      <c r="D302" s="52">
        <v>248942</v>
      </c>
      <c r="E302" s="52">
        <v>0</v>
      </c>
      <c r="F302" s="52">
        <v>0</v>
      </c>
      <c r="G302" s="52">
        <v>248942</v>
      </c>
      <c r="H302" s="52">
        <v>140901</v>
      </c>
      <c r="I302" s="52">
        <v>389843</v>
      </c>
    </row>
    <row r="303" spans="1:9">
      <c r="A303" s="55" t="s">
        <v>454</v>
      </c>
      <c r="B303" s="55"/>
      <c r="C303" s="52">
        <v>0</v>
      </c>
      <c r="D303" s="52">
        <v>248942</v>
      </c>
      <c r="E303" s="52">
        <v>0</v>
      </c>
      <c r="F303" s="52">
        <v>0</v>
      </c>
      <c r="G303" s="52">
        <v>248942</v>
      </c>
      <c r="H303" s="52">
        <v>140901</v>
      </c>
      <c r="I303" s="52">
        <v>389843</v>
      </c>
    </row>
    <row r="304" spans="1:9">
      <c r="A304" s="55">
        <v>960</v>
      </c>
      <c r="B304" t="s">
        <v>466</v>
      </c>
      <c r="C304" s="52">
        <v>0</v>
      </c>
      <c r="D304" s="52">
        <v>127157</v>
      </c>
      <c r="E304" s="52">
        <v>0</v>
      </c>
      <c r="F304" s="52">
        <v>0</v>
      </c>
      <c r="G304" s="52">
        <v>127157</v>
      </c>
      <c r="H304" s="52">
        <v>0</v>
      </c>
      <c r="I304" s="52">
        <v>127157</v>
      </c>
    </row>
    <row r="305" spans="1:9">
      <c r="A305" s="55" t="s">
        <v>467</v>
      </c>
      <c r="B305"/>
      <c r="C305" s="52">
        <v>0</v>
      </c>
      <c r="D305" s="52">
        <v>127157</v>
      </c>
      <c r="E305" s="52">
        <v>0</v>
      </c>
      <c r="F305" s="52">
        <v>0</v>
      </c>
      <c r="G305" s="52">
        <v>127157</v>
      </c>
      <c r="H305" s="52">
        <v>0</v>
      </c>
      <c r="I305" s="52">
        <v>127157</v>
      </c>
    </row>
    <row r="306" spans="1:9">
      <c r="A306" s="55">
        <v>999</v>
      </c>
      <c r="B306" t="s">
        <v>231</v>
      </c>
      <c r="C306" s="52">
        <v>0</v>
      </c>
      <c r="D306" s="52">
        <v>407914</v>
      </c>
      <c r="E306" s="52">
        <v>0</v>
      </c>
      <c r="F306" s="52">
        <v>0</v>
      </c>
      <c r="G306" s="52">
        <v>407914</v>
      </c>
      <c r="H306" s="52">
        <v>-15502</v>
      </c>
      <c r="I306" s="52">
        <v>392412</v>
      </c>
    </row>
    <row r="307" spans="1:9">
      <c r="A307" s="55" t="s">
        <v>455</v>
      </c>
      <c r="B307" s="55"/>
      <c r="C307" s="52">
        <v>0</v>
      </c>
      <c r="D307" s="52">
        <v>407914</v>
      </c>
      <c r="E307" s="52">
        <v>0</v>
      </c>
      <c r="F307" s="52">
        <v>0</v>
      </c>
      <c r="G307" s="52">
        <v>407914</v>
      </c>
      <c r="H307" s="52">
        <v>-15502</v>
      </c>
      <c r="I307" s="52">
        <v>392412</v>
      </c>
    </row>
    <row r="308" spans="1:9">
      <c r="A308" s="55" t="s">
        <v>284</v>
      </c>
      <c r="B308" s="55"/>
      <c r="C308" s="52">
        <v>981361</v>
      </c>
      <c r="D308" s="52">
        <v>25618547</v>
      </c>
      <c r="E308" s="52">
        <v>240181</v>
      </c>
      <c r="F308" s="52">
        <v>215106</v>
      </c>
      <c r="G308" s="52">
        <v>27055195</v>
      </c>
      <c r="H308" s="52">
        <v>-269642</v>
      </c>
      <c r="I308" s="52">
        <v>26785553</v>
      </c>
    </row>
  </sheetData>
  <printOptions horizontalCentered="1"/>
  <pageMargins left="0.7" right="0.7" top="0.75" bottom="0.75" header="0.3" footer="0.3"/>
  <pageSetup scale="7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sheetPr>
  <dimension ref="A1:M12"/>
  <sheetViews>
    <sheetView workbookViewId="0">
      <selection activeCell="A12" sqref="A12:M12"/>
    </sheetView>
  </sheetViews>
  <sheetFormatPr defaultRowHeight="15"/>
  <cols>
    <col min="1" max="16384" width="9.140625" style="34"/>
  </cols>
  <sheetData>
    <row r="1" spans="1:13" s="30" customFormat="1" ht="18.75">
      <c r="A1" s="62"/>
      <c r="B1" s="62"/>
      <c r="C1" s="62"/>
      <c r="D1" s="62"/>
      <c r="E1" s="62"/>
      <c r="F1" s="62"/>
      <c r="G1" s="62"/>
      <c r="H1" s="62"/>
      <c r="I1" s="62"/>
      <c r="J1" s="62"/>
      <c r="K1" s="62"/>
      <c r="L1" s="62"/>
      <c r="M1" s="62"/>
    </row>
    <row r="2" spans="1:13" s="30" customFormat="1" ht="18.75">
      <c r="A2" s="62"/>
      <c r="B2" s="62"/>
      <c r="C2" s="62"/>
      <c r="D2" s="62"/>
      <c r="E2" s="62"/>
      <c r="F2" s="62"/>
      <c r="G2" s="62"/>
      <c r="H2" s="62"/>
      <c r="I2" s="62"/>
      <c r="J2" s="62"/>
      <c r="K2" s="62"/>
      <c r="L2" s="62"/>
      <c r="M2" s="62"/>
    </row>
    <row r="3" spans="1:13" s="30" customFormat="1" ht="18.75">
      <c r="A3" s="62"/>
      <c r="B3" s="62"/>
      <c r="C3" s="62"/>
      <c r="D3" s="62"/>
      <c r="E3" s="62"/>
      <c r="F3" s="62"/>
      <c r="G3" s="62"/>
      <c r="H3" s="62"/>
      <c r="I3" s="62"/>
      <c r="J3" s="62"/>
      <c r="K3" s="62"/>
      <c r="L3" s="62"/>
      <c r="M3" s="62"/>
    </row>
    <row r="4" spans="1:13" s="30" customFormat="1" ht="18.75">
      <c r="A4" s="62"/>
      <c r="B4" s="62"/>
      <c r="C4" s="62"/>
      <c r="D4" s="62"/>
      <c r="E4" s="62"/>
      <c r="F4" s="62"/>
      <c r="G4" s="62"/>
      <c r="H4" s="62"/>
      <c r="I4" s="62"/>
      <c r="J4" s="62"/>
      <c r="K4" s="62"/>
      <c r="L4" s="62"/>
      <c r="M4" s="62"/>
    </row>
    <row r="5" spans="1:13" s="30" customFormat="1" ht="18.75">
      <c r="A5" s="62"/>
      <c r="B5" s="62"/>
      <c r="C5" s="62"/>
      <c r="D5" s="62"/>
      <c r="E5" s="62"/>
      <c r="F5" s="62"/>
      <c r="G5" s="62"/>
      <c r="H5" s="62"/>
      <c r="I5" s="62"/>
      <c r="J5" s="62"/>
      <c r="K5" s="62"/>
      <c r="L5" s="62"/>
      <c r="M5" s="62"/>
    </row>
    <row r="12" spans="1:13" s="30" customFormat="1" ht="18.75">
      <c r="A12" s="62" t="s">
        <v>462</v>
      </c>
      <c r="B12" s="62"/>
      <c r="C12" s="62"/>
      <c r="D12" s="62"/>
      <c r="E12" s="62"/>
      <c r="F12" s="62"/>
      <c r="G12" s="62"/>
      <c r="H12" s="62"/>
      <c r="I12" s="62"/>
      <c r="J12" s="62"/>
      <c r="K12" s="62"/>
      <c r="L12" s="62"/>
      <c r="M12" s="62"/>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16"/>
  <sheetViews>
    <sheetView workbookViewId="0">
      <selection activeCell="B13" sqref="B13"/>
    </sheetView>
  </sheetViews>
  <sheetFormatPr defaultRowHeight="15"/>
  <cols>
    <col min="1" max="16384" width="9.140625" style="34"/>
  </cols>
  <sheetData>
    <row r="1" spans="1:13" s="30" customFormat="1" ht="18.75">
      <c r="A1" s="62" t="s">
        <v>323</v>
      </c>
      <c r="B1" s="62"/>
      <c r="C1" s="62"/>
      <c r="D1" s="62"/>
      <c r="E1" s="62"/>
      <c r="F1" s="62"/>
      <c r="G1" s="62"/>
      <c r="H1" s="62"/>
      <c r="I1" s="62"/>
      <c r="J1" s="62"/>
      <c r="K1" s="62"/>
      <c r="L1" s="62"/>
      <c r="M1" s="62"/>
    </row>
    <row r="2" spans="1:13" s="30" customFormat="1" ht="18.75">
      <c r="A2" s="62" t="s">
        <v>324</v>
      </c>
      <c r="B2" s="62"/>
      <c r="C2" s="62"/>
      <c r="D2" s="62"/>
      <c r="E2" s="62"/>
      <c r="F2" s="62"/>
      <c r="G2" s="62"/>
      <c r="H2" s="62"/>
      <c r="I2" s="62"/>
      <c r="J2" s="62"/>
      <c r="K2" s="62"/>
      <c r="L2" s="62"/>
      <c r="M2" s="62"/>
    </row>
    <row r="3" spans="1:13" s="30" customFormat="1" ht="18.75">
      <c r="A3" s="62" t="s">
        <v>339</v>
      </c>
      <c r="B3" s="62"/>
      <c r="C3" s="62"/>
      <c r="D3" s="62"/>
      <c r="E3" s="62"/>
      <c r="F3" s="62"/>
      <c r="G3" s="62"/>
      <c r="H3" s="62"/>
      <c r="I3" s="62"/>
      <c r="J3" s="62"/>
      <c r="K3" s="62"/>
      <c r="L3" s="62"/>
      <c r="M3" s="62"/>
    </row>
    <row r="4" spans="1:13" s="30" customFormat="1" ht="18.75">
      <c r="A4" s="62"/>
      <c r="B4" s="62"/>
      <c r="C4" s="62"/>
      <c r="D4" s="62"/>
      <c r="E4" s="62"/>
      <c r="F4" s="62"/>
      <c r="G4" s="62"/>
      <c r="H4" s="62"/>
      <c r="I4" s="62"/>
      <c r="J4" s="62"/>
      <c r="K4" s="62"/>
      <c r="L4" s="62"/>
      <c r="M4" s="62"/>
    </row>
    <row r="5" spans="1:13" s="30" customFormat="1" ht="18.75">
      <c r="A5" s="62"/>
      <c r="B5" s="62"/>
      <c r="C5" s="62"/>
      <c r="D5" s="62"/>
      <c r="E5" s="62"/>
      <c r="F5" s="62"/>
      <c r="G5" s="62"/>
      <c r="H5" s="62"/>
      <c r="I5" s="62"/>
      <c r="J5" s="62"/>
      <c r="K5" s="62"/>
      <c r="L5" s="62"/>
      <c r="M5" s="62"/>
    </row>
    <row r="7" spans="1:13" s="30" customFormat="1" ht="18.75">
      <c r="A7" s="62" t="s">
        <v>328</v>
      </c>
      <c r="B7" s="62"/>
      <c r="C7" s="62"/>
      <c r="D7" s="62"/>
      <c r="E7" s="62"/>
      <c r="F7" s="62"/>
      <c r="G7" s="62"/>
      <c r="H7" s="62"/>
      <c r="I7" s="62"/>
      <c r="J7" s="62"/>
      <c r="K7" s="62"/>
      <c r="L7" s="62"/>
      <c r="M7" s="62"/>
    </row>
    <row r="10" spans="1:13">
      <c r="A10" s="32" t="s">
        <v>329</v>
      </c>
      <c r="B10" s="33" t="s">
        <v>330</v>
      </c>
    </row>
    <row r="11" spans="1:13">
      <c r="A11" s="35"/>
    </row>
    <row r="12" spans="1:13">
      <c r="A12" s="36" t="s">
        <v>331</v>
      </c>
      <c r="B12" s="33" t="s">
        <v>341</v>
      </c>
    </row>
    <row r="13" spans="1:13">
      <c r="A13" s="35"/>
    </row>
    <row r="14" spans="1:13">
      <c r="A14" s="36" t="s">
        <v>332</v>
      </c>
      <c r="B14" s="33" t="s">
        <v>333</v>
      </c>
    </row>
    <row r="15" spans="1:13">
      <c r="A15" s="35"/>
    </row>
    <row r="16" spans="1:13">
      <c r="A16" s="36" t="s">
        <v>334</v>
      </c>
      <c r="B16" s="33" t="s">
        <v>335</v>
      </c>
    </row>
  </sheetData>
  <mergeCells count="6">
    <mergeCell ref="A7:M7"/>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M12"/>
  <sheetViews>
    <sheetView workbookViewId="0">
      <selection activeCell="A4" sqref="A4:M4"/>
    </sheetView>
  </sheetViews>
  <sheetFormatPr defaultRowHeight="15"/>
  <cols>
    <col min="1" max="16384" width="9.140625" style="34"/>
  </cols>
  <sheetData>
    <row r="1" spans="1:13" s="30" customFormat="1" ht="18.75">
      <c r="A1" s="62" t="s">
        <v>323</v>
      </c>
      <c r="B1" s="62"/>
      <c r="C1" s="62"/>
      <c r="D1" s="62"/>
      <c r="E1" s="62"/>
      <c r="F1" s="62"/>
      <c r="G1" s="62"/>
      <c r="H1" s="62"/>
      <c r="I1" s="62"/>
      <c r="J1" s="62"/>
      <c r="K1" s="62"/>
      <c r="L1" s="62"/>
      <c r="M1" s="62"/>
    </row>
    <row r="2" spans="1:13" s="30" customFormat="1" ht="18.75">
      <c r="A2" s="62" t="s">
        <v>324</v>
      </c>
      <c r="B2" s="62"/>
      <c r="C2" s="62"/>
      <c r="D2" s="62"/>
      <c r="E2" s="62"/>
      <c r="F2" s="62"/>
      <c r="G2" s="62"/>
      <c r="H2" s="62"/>
      <c r="I2" s="62"/>
      <c r="J2" s="62"/>
      <c r="K2" s="62"/>
      <c r="L2" s="62"/>
      <c r="M2" s="62"/>
    </row>
    <row r="3" spans="1:13" s="30" customFormat="1" ht="18.75">
      <c r="A3" s="62" t="s">
        <v>339</v>
      </c>
      <c r="B3" s="62"/>
      <c r="C3" s="62"/>
      <c r="D3" s="62"/>
      <c r="E3" s="62"/>
      <c r="F3" s="62"/>
      <c r="G3" s="62"/>
      <c r="H3" s="62"/>
      <c r="I3" s="62"/>
      <c r="J3" s="62"/>
      <c r="K3" s="62"/>
      <c r="L3" s="62"/>
      <c r="M3" s="62"/>
    </row>
    <row r="4" spans="1:13" s="30" customFormat="1" ht="18.75">
      <c r="A4" s="62"/>
      <c r="B4" s="62"/>
      <c r="C4" s="62"/>
      <c r="D4" s="62"/>
      <c r="E4" s="62"/>
      <c r="F4" s="62"/>
      <c r="G4" s="62"/>
      <c r="H4" s="62"/>
      <c r="I4" s="62"/>
      <c r="J4" s="62"/>
      <c r="K4" s="62"/>
      <c r="L4" s="62"/>
      <c r="M4" s="62"/>
    </row>
    <row r="5" spans="1:13" s="30" customFormat="1" ht="18.75">
      <c r="A5" s="62"/>
      <c r="B5" s="62"/>
      <c r="C5" s="62"/>
      <c r="D5" s="62"/>
      <c r="E5" s="62"/>
      <c r="F5" s="62"/>
      <c r="G5" s="62"/>
      <c r="H5" s="62"/>
      <c r="I5" s="62"/>
      <c r="J5" s="62"/>
      <c r="K5" s="62"/>
      <c r="L5" s="62"/>
      <c r="M5" s="62"/>
    </row>
    <row r="12" spans="1:13" s="30" customFormat="1" ht="18.75">
      <c r="A12" s="62" t="s">
        <v>336</v>
      </c>
      <c r="B12" s="62"/>
      <c r="C12" s="62"/>
      <c r="D12" s="62"/>
      <c r="E12" s="62"/>
      <c r="F12" s="62"/>
      <c r="G12" s="62"/>
      <c r="H12" s="62"/>
      <c r="I12" s="62"/>
      <c r="J12" s="62"/>
      <c r="K12" s="62"/>
      <c r="L12" s="62"/>
      <c r="M12" s="62"/>
    </row>
  </sheetData>
  <mergeCells count="6">
    <mergeCell ref="A12:M12"/>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M15"/>
  <sheetViews>
    <sheetView zoomScale="120" zoomScaleNormal="120" workbookViewId="0">
      <selection activeCell="A13" sqref="A13:M13"/>
    </sheetView>
  </sheetViews>
  <sheetFormatPr defaultColWidth="8.85546875" defaultRowHeight="12.75"/>
  <cols>
    <col min="1" max="16384" width="8.85546875" style="30"/>
  </cols>
  <sheetData>
    <row r="1" spans="1:13" ht="18.75">
      <c r="A1" s="62" t="s">
        <v>323</v>
      </c>
      <c r="B1" s="62"/>
      <c r="C1" s="62"/>
      <c r="D1" s="62"/>
      <c r="E1" s="62"/>
      <c r="F1" s="62"/>
      <c r="G1" s="62"/>
      <c r="H1" s="62"/>
      <c r="I1" s="62"/>
      <c r="J1" s="62"/>
      <c r="K1" s="62"/>
      <c r="L1" s="62"/>
      <c r="M1" s="62"/>
    </row>
    <row r="2" spans="1:13" ht="18.75">
      <c r="A2" s="62" t="s">
        <v>324</v>
      </c>
      <c r="B2" s="62"/>
      <c r="C2" s="62"/>
      <c r="D2" s="62"/>
      <c r="E2" s="62"/>
      <c r="F2" s="62"/>
      <c r="G2" s="62"/>
      <c r="H2" s="62"/>
      <c r="I2" s="62"/>
      <c r="J2" s="62"/>
      <c r="K2" s="62"/>
      <c r="L2" s="62"/>
      <c r="M2" s="62"/>
    </row>
    <row r="3" spans="1:13" ht="18.75">
      <c r="A3" s="62" t="s">
        <v>339</v>
      </c>
      <c r="B3" s="62"/>
      <c r="C3" s="62"/>
      <c r="D3" s="62"/>
      <c r="E3" s="62"/>
      <c r="F3" s="62"/>
      <c r="G3" s="62"/>
      <c r="H3" s="62"/>
      <c r="I3" s="62"/>
      <c r="J3" s="62"/>
      <c r="K3" s="62"/>
      <c r="L3" s="62"/>
      <c r="M3" s="62"/>
    </row>
    <row r="4" spans="1:13" ht="18.75">
      <c r="A4" s="62"/>
      <c r="B4" s="62"/>
      <c r="C4" s="62"/>
      <c r="D4" s="62"/>
      <c r="E4" s="62"/>
      <c r="F4" s="62"/>
      <c r="G4" s="62"/>
      <c r="H4" s="62"/>
      <c r="I4" s="62"/>
      <c r="J4" s="62"/>
      <c r="K4" s="62"/>
      <c r="L4" s="62"/>
      <c r="M4" s="62"/>
    </row>
    <row r="5" spans="1:13" ht="18.75">
      <c r="A5" s="62"/>
      <c r="B5" s="62"/>
      <c r="C5" s="62"/>
      <c r="D5" s="62"/>
      <c r="E5" s="62"/>
      <c r="F5" s="62"/>
      <c r="G5" s="62"/>
      <c r="H5" s="62"/>
      <c r="I5" s="62"/>
      <c r="J5" s="62"/>
      <c r="K5" s="62"/>
      <c r="L5" s="62"/>
      <c r="M5" s="62"/>
    </row>
    <row r="7" spans="1:13" ht="15.75">
      <c r="A7" s="60" t="s">
        <v>337</v>
      </c>
      <c r="B7" s="60"/>
      <c r="C7" s="60"/>
      <c r="D7" s="60"/>
      <c r="E7" s="60"/>
      <c r="F7" s="60"/>
      <c r="G7" s="60"/>
      <c r="H7" s="60"/>
      <c r="I7" s="60"/>
      <c r="J7" s="60"/>
      <c r="K7" s="60"/>
      <c r="L7" s="60"/>
      <c r="M7" s="60"/>
    </row>
    <row r="9" spans="1:13" ht="55.5" customHeight="1">
      <c r="A9" s="64" t="s">
        <v>342</v>
      </c>
      <c r="B9" s="64"/>
      <c r="C9" s="64"/>
      <c r="D9" s="64"/>
      <c r="E9" s="64"/>
      <c r="F9" s="64"/>
      <c r="G9" s="64"/>
      <c r="H9" s="64"/>
      <c r="I9" s="64"/>
      <c r="J9" s="64"/>
      <c r="K9" s="64"/>
      <c r="L9" s="64"/>
      <c r="M9" s="64"/>
    </row>
    <row r="10" spans="1:13" ht="12.75" customHeight="1"/>
    <row r="11" spans="1:13" ht="126" customHeight="1">
      <c r="A11" s="65" t="s">
        <v>338</v>
      </c>
      <c r="B11" s="65"/>
      <c r="C11" s="65"/>
      <c r="D11" s="65"/>
      <c r="E11" s="65"/>
      <c r="F11" s="65"/>
      <c r="G11" s="65"/>
      <c r="H11" s="65"/>
      <c r="I11" s="65"/>
      <c r="J11" s="65"/>
      <c r="K11" s="65"/>
      <c r="L11" s="65"/>
      <c r="M11" s="65"/>
    </row>
    <row r="12" spans="1:13" ht="12.75" customHeight="1"/>
    <row r="13" spans="1:13" ht="60" customHeight="1">
      <c r="A13" s="65" t="s">
        <v>343</v>
      </c>
      <c r="B13" s="65"/>
      <c r="C13" s="65"/>
      <c r="D13" s="65"/>
      <c r="E13" s="65"/>
      <c r="F13" s="65"/>
      <c r="G13" s="65"/>
      <c r="H13" s="65"/>
      <c r="I13" s="65"/>
      <c r="J13" s="65"/>
      <c r="K13" s="65"/>
      <c r="L13" s="65"/>
      <c r="M13" s="65"/>
    </row>
    <row r="15" spans="1:13" ht="39" customHeight="1">
      <c r="A15" s="65"/>
      <c r="B15" s="65"/>
      <c r="C15" s="65"/>
      <c r="D15" s="65"/>
      <c r="E15" s="65"/>
      <c r="F15" s="65"/>
      <c r="G15" s="65"/>
      <c r="H15" s="65"/>
      <c r="I15" s="65"/>
      <c r="J15" s="65"/>
      <c r="K15" s="65"/>
      <c r="L15" s="65"/>
      <c r="M15" s="65"/>
    </row>
  </sheetData>
  <mergeCells count="10">
    <mergeCell ref="A9:M9"/>
    <mergeCell ref="A11:M11"/>
    <mergeCell ref="A13:M13"/>
    <mergeCell ref="A15:M15"/>
    <mergeCell ref="A1:M1"/>
    <mergeCell ref="A2:M2"/>
    <mergeCell ref="A3:M3"/>
    <mergeCell ref="A4:M4"/>
    <mergeCell ref="A5:M5"/>
    <mergeCell ref="A7:M7"/>
  </mergeCells>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M12"/>
  <sheetViews>
    <sheetView workbookViewId="0">
      <selection activeCell="A13" sqref="A13"/>
    </sheetView>
  </sheetViews>
  <sheetFormatPr defaultRowHeight="15"/>
  <cols>
    <col min="1" max="16384" width="9.140625" style="34"/>
  </cols>
  <sheetData>
    <row r="1" spans="1:13" s="30" customFormat="1" ht="18.75">
      <c r="A1" s="62" t="s">
        <v>323</v>
      </c>
      <c r="B1" s="62"/>
      <c r="C1" s="62"/>
      <c r="D1" s="62"/>
      <c r="E1" s="62"/>
      <c r="F1" s="62"/>
      <c r="G1" s="62"/>
      <c r="H1" s="62"/>
      <c r="I1" s="62"/>
      <c r="J1" s="62"/>
      <c r="K1" s="62"/>
      <c r="L1" s="62"/>
      <c r="M1" s="62"/>
    </row>
    <row r="2" spans="1:13" s="30" customFormat="1" ht="18.75">
      <c r="A2" s="62" t="s">
        <v>324</v>
      </c>
      <c r="B2" s="62"/>
      <c r="C2" s="62"/>
      <c r="D2" s="62"/>
      <c r="E2" s="62"/>
      <c r="F2" s="62"/>
      <c r="G2" s="62"/>
      <c r="H2" s="62"/>
      <c r="I2" s="62"/>
      <c r="J2" s="62"/>
      <c r="K2" s="62"/>
      <c r="L2" s="62"/>
      <c r="M2" s="62"/>
    </row>
    <row r="3" spans="1:13" s="30" customFormat="1" ht="18.75">
      <c r="A3" s="62" t="s">
        <v>339</v>
      </c>
      <c r="B3" s="62"/>
      <c r="C3" s="62"/>
      <c r="D3" s="62"/>
      <c r="E3" s="62"/>
      <c r="F3" s="62"/>
      <c r="G3" s="62"/>
      <c r="H3" s="62"/>
      <c r="I3" s="62"/>
      <c r="J3" s="62"/>
      <c r="K3" s="62"/>
      <c r="L3" s="62"/>
      <c r="M3" s="62"/>
    </row>
    <row r="4" spans="1:13" s="30" customFormat="1" ht="18.75">
      <c r="A4" s="62"/>
      <c r="B4" s="62"/>
      <c r="C4" s="62"/>
      <c r="D4" s="62"/>
      <c r="E4" s="62"/>
      <c r="F4" s="62"/>
      <c r="G4" s="62"/>
      <c r="H4" s="62"/>
      <c r="I4" s="62"/>
      <c r="J4" s="62"/>
      <c r="K4" s="62"/>
      <c r="L4" s="62"/>
      <c r="M4" s="62"/>
    </row>
    <row r="5" spans="1:13" s="30" customFormat="1" ht="18.75">
      <c r="A5" s="62"/>
      <c r="B5" s="62"/>
      <c r="C5" s="62"/>
      <c r="D5" s="62"/>
      <c r="E5" s="62"/>
      <c r="F5" s="62"/>
      <c r="G5" s="62"/>
      <c r="H5" s="62"/>
      <c r="I5" s="62"/>
      <c r="J5" s="62"/>
      <c r="K5" s="62"/>
      <c r="L5" s="62"/>
      <c r="M5" s="62"/>
    </row>
    <row r="12" spans="1:13" s="30" customFormat="1" ht="18.75">
      <c r="A12" s="62" t="s">
        <v>344</v>
      </c>
      <c r="B12" s="62"/>
      <c r="C12" s="62"/>
      <c r="D12" s="62"/>
      <c r="E12" s="62"/>
      <c r="F12" s="62"/>
      <c r="G12" s="62"/>
      <c r="H12" s="62"/>
      <c r="I12" s="62"/>
      <c r="J12" s="62"/>
      <c r="K12" s="62"/>
      <c r="L12" s="62"/>
      <c r="M12" s="62"/>
    </row>
  </sheetData>
  <mergeCells count="6">
    <mergeCell ref="A12:M12"/>
    <mergeCell ref="A1:M1"/>
    <mergeCell ref="A2:M2"/>
    <mergeCell ref="A3:M3"/>
    <mergeCell ref="A4:M4"/>
    <mergeCell ref="A5:M5"/>
  </mergeCells>
  <pageMargins left="0.75" right="0.75" top="1" bottom="1" header="0.5" footer="0.5"/>
  <pageSetup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848"/>
  <sheetViews>
    <sheetView topLeftCell="A88" workbookViewId="0">
      <selection activeCell="C106" sqref="C106"/>
    </sheetView>
  </sheetViews>
  <sheetFormatPr defaultRowHeight="15"/>
  <cols>
    <col min="1" max="1" width="4.5703125" style="1" customWidth="1"/>
    <col min="2" max="2" width="24.7109375" style="1" customWidth="1"/>
    <col min="3" max="12" width="9.7109375" style="1" customWidth="1"/>
    <col min="13" max="26" width="9.140625" style="1" customWidth="1"/>
  </cols>
  <sheetData>
    <row r="1" spans="1:12" ht="10.5" customHeight="1">
      <c r="A1" s="2" t="s">
        <v>0</v>
      </c>
      <c r="L1" s="27"/>
    </row>
    <row r="2" spans="1:12" ht="10.5" customHeight="1">
      <c r="L2" s="27"/>
    </row>
    <row r="3" spans="1:12" ht="10.5" customHeight="1">
      <c r="A3" s="4" t="s">
        <v>1</v>
      </c>
      <c r="B3" s="4"/>
      <c r="C3" s="4"/>
      <c r="D3" s="4" t="s">
        <v>2</v>
      </c>
      <c r="E3" s="4"/>
      <c r="F3" s="4"/>
      <c r="G3" s="4"/>
      <c r="H3" s="4" t="s">
        <v>3</v>
      </c>
      <c r="I3" s="4"/>
      <c r="J3" s="4"/>
      <c r="K3" s="4"/>
      <c r="L3" s="28" t="s">
        <v>4</v>
      </c>
    </row>
    <row r="4" spans="1:12" ht="10.5" customHeight="1">
      <c r="L4" s="27"/>
    </row>
    <row r="5" spans="1:12" ht="10.5" customHeight="1">
      <c r="A5" s="2" t="s">
        <v>0</v>
      </c>
      <c r="L5" s="27" t="str">
        <f>HYPERLINK("#'CAP'!A4","1")</f>
        <v>1</v>
      </c>
    </row>
    <row r="6" spans="1:12" ht="10.5" customHeight="1">
      <c r="L6" s="27"/>
    </row>
    <row r="7" spans="1:12" ht="10.5" customHeight="1">
      <c r="A7" s="2" t="s">
        <v>5</v>
      </c>
      <c r="L7" s="27" t="str">
        <f>HYPERLINK("#'CAP'!A35","2")</f>
        <v>2</v>
      </c>
    </row>
    <row r="8" spans="1:12" ht="10.5" customHeight="1">
      <c r="L8" s="27"/>
    </row>
    <row r="9" spans="1:12" ht="10.5" customHeight="1">
      <c r="A9" s="2" t="s">
        <v>6</v>
      </c>
      <c r="L9" s="27" t="str">
        <f>HYPERLINK("#'CAP'!A229","23")</f>
        <v>23</v>
      </c>
    </row>
    <row r="10" spans="1:12" ht="10.5" customHeight="1">
      <c r="A10" s="1">
        <v>1</v>
      </c>
      <c r="B10" s="1" t="s">
        <v>7</v>
      </c>
      <c r="L10" s="27" t="str">
        <f>HYPERLINK("#'CAP'!A232","24")</f>
        <v>24</v>
      </c>
    </row>
    <row r="11" spans="1:12" ht="10.5" customHeight="1">
      <c r="A11" s="1">
        <v>1</v>
      </c>
      <c r="B11" s="1" t="s">
        <v>8</v>
      </c>
      <c r="L11" s="27" t="str">
        <f>HYPERLINK("#'CAP'!A298","26")</f>
        <v>26</v>
      </c>
    </row>
    <row r="12" spans="1:12" ht="10.5" customHeight="1">
      <c r="A12" s="1">
        <v>1</v>
      </c>
      <c r="B12" s="1" t="s">
        <v>9</v>
      </c>
      <c r="D12" s="1" t="s">
        <v>10</v>
      </c>
      <c r="H12" s="1" t="s">
        <v>11</v>
      </c>
      <c r="L12" s="27" t="str">
        <f>HYPERLINK("#'CAP'!A309","27")</f>
        <v>27</v>
      </c>
    </row>
    <row r="13" spans="1:12" ht="10.5" customHeight="1">
      <c r="A13" s="1">
        <v>1</v>
      </c>
      <c r="B13" s="1" t="s">
        <v>12</v>
      </c>
      <c r="D13" s="1" t="s">
        <v>13</v>
      </c>
      <c r="H13" s="1" t="s">
        <v>14</v>
      </c>
      <c r="L13" s="27" t="str">
        <f>HYPERLINK("#'CAP'!A336","28")</f>
        <v>28</v>
      </c>
    </row>
    <row r="14" spans="1:12" ht="10.5" customHeight="1">
      <c r="A14" s="1">
        <v>1</v>
      </c>
      <c r="B14" s="1" t="s">
        <v>15</v>
      </c>
      <c r="D14" s="1" t="s">
        <v>16</v>
      </c>
      <c r="H14" s="1" t="s">
        <v>14</v>
      </c>
      <c r="L14" s="27" t="str">
        <f>HYPERLINK("#'CAP'!A348","29")</f>
        <v>29</v>
      </c>
    </row>
    <row r="15" spans="1:12" ht="10.5" customHeight="1">
      <c r="A15" s="1">
        <v>1</v>
      </c>
      <c r="B15" s="1" t="s">
        <v>17</v>
      </c>
      <c r="D15" s="1" t="s">
        <v>18</v>
      </c>
      <c r="H15" s="1" t="s">
        <v>14</v>
      </c>
      <c r="L15" s="27" t="str">
        <f>HYPERLINK("#'CAP'!A360","30")</f>
        <v>30</v>
      </c>
    </row>
    <row r="16" spans="1:12" ht="10.5" customHeight="1">
      <c r="A16" s="1">
        <v>1</v>
      </c>
      <c r="B16" s="1" t="s">
        <v>19</v>
      </c>
      <c r="L16" s="27" t="str">
        <f>HYPERLINK("#'CAP'!A372","31")</f>
        <v>31</v>
      </c>
    </row>
    <row r="17" spans="1:12" ht="10.5" customHeight="1">
      <c r="L17" s="27"/>
    </row>
    <row r="18" spans="1:12" ht="10.5" customHeight="1">
      <c r="A18" s="2" t="s">
        <v>20</v>
      </c>
      <c r="L18" s="27" t="str">
        <f>HYPERLINK("#'CAP'!A393","32")</f>
        <v>32</v>
      </c>
    </row>
    <row r="19" spans="1:12" ht="10.5" customHeight="1">
      <c r="A19" s="1">
        <v>2</v>
      </c>
      <c r="B19" s="1" t="s">
        <v>7</v>
      </c>
      <c r="L19" s="27" t="str">
        <f>HYPERLINK("#'CAP'!A396","33")</f>
        <v>33</v>
      </c>
    </row>
    <row r="20" spans="1:12" ht="10.5" customHeight="1">
      <c r="A20" s="1">
        <v>2</v>
      </c>
      <c r="B20" s="1" t="s">
        <v>8</v>
      </c>
      <c r="L20" s="27" t="str">
        <f>HYPERLINK("#'CAP'!A420","34")</f>
        <v>34</v>
      </c>
    </row>
    <row r="21" spans="1:12" ht="10.5" customHeight="1">
      <c r="A21" s="1">
        <v>2</v>
      </c>
      <c r="B21" s="1" t="s">
        <v>12</v>
      </c>
      <c r="D21" s="1" t="s">
        <v>21</v>
      </c>
      <c r="H21" s="1" t="s">
        <v>22</v>
      </c>
      <c r="L21" s="27" t="str">
        <f>HYPERLINK("#'CAP'!A431","35")</f>
        <v>35</v>
      </c>
    </row>
    <row r="22" spans="1:12" ht="10.5" customHeight="1">
      <c r="A22" s="1">
        <v>2</v>
      </c>
      <c r="B22" s="1" t="s">
        <v>19</v>
      </c>
      <c r="L22" s="27" t="str">
        <f>HYPERLINK("#'CAP'!A579","39")</f>
        <v>39</v>
      </c>
    </row>
    <row r="23" spans="1:12" ht="10.5" customHeight="1">
      <c r="L23" s="27"/>
    </row>
    <row r="24" spans="1:12" ht="10.5" customHeight="1">
      <c r="A24" s="2" t="s">
        <v>23</v>
      </c>
      <c r="L24" s="27" t="str">
        <f>HYPERLINK("#'CAP'!A727","43")</f>
        <v>43</v>
      </c>
    </row>
    <row r="25" spans="1:12" ht="10.5" customHeight="1">
      <c r="A25" s="1">
        <v>3</v>
      </c>
      <c r="B25" s="1" t="s">
        <v>7</v>
      </c>
      <c r="L25" s="27" t="str">
        <f>HYPERLINK("#'CAP'!A730","44")</f>
        <v>44</v>
      </c>
    </row>
    <row r="26" spans="1:12" ht="10.5" customHeight="1">
      <c r="A26" s="1">
        <v>3</v>
      </c>
      <c r="B26" s="1" t="s">
        <v>8</v>
      </c>
      <c r="L26" s="27" t="str">
        <f>HYPERLINK("#'CAP'!A754","45")</f>
        <v>45</v>
      </c>
    </row>
    <row r="27" spans="1:12" ht="10.5" customHeight="1">
      <c r="A27" s="1">
        <v>3</v>
      </c>
      <c r="B27" s="1" t="s">
        <v>15</v>
      </c>
      <c r="D27" s="1" t="s">
        <v>24</v>
      </c>
      <c r="H27" s="1" t="s">
        <v>25</v>
      </c>
      <c r="L27" s="27" t="str">
        <f>HYPERLINK("#'CAP'!A765","46")</f>
        <v>46</v>
      </c>
    </row>
    <row r="28" spans="1:12" ht="10.5" customHeight="1">
      <c r="A28" s="1">
        <v>3</v>
      </c>
      <c r="B28" s="1" t="s">
        <v>19</v>
      </c>
      <c r="L28" s="27" t="str">
        <f>HYPERLINK("#'CAP'!A782","47")</f>
        <v>47</v>
      </c>
    </row>
    <row r="29" spans="1:12" ht="10.5" customHeight="1">
      <c r="L29" s="27"/>
    </row>
    <row r="30" spans="1:12" ht="10.5" customHeight="1">
      <c r="A30" s="2" t="s">
        <v>26</v>
      </c>
      <c r="L30" s="27" t="str">
        <f>HYPERLINK("#'CAP'!A793","48")</f>
        <v>48</v>
      </c>
    </row>
    <row r="31" spans="1:12" ht="10.5" customHeight="1">
      <c r="A31" s="1">
        <v>4</v>
      </c>
      <c r="B31" s="1" t="s">
        <v>7</v>
      </c>
      <c r="L31" s="27" t="str">
        <f>HYPERLINK("#'CAP'!A796","49")</f>
        <v>49</v>
      </c>
    </row>
    <row r="32" spans="1:12" ht="10.5" customHeight="1">
      <c r="A32" s="1">
        <v>4</v>
      </c>
      <c r="B32" s="1" t="s">
        <v>8</v>
      </c>
      <c r="L32" s="27" t="str">
        <f>HYPERLINK("#'CAP'!A820","50")</f>
        <v>50</v>
      </c>
    </row>
    <row r="33" spans="1:12" ht="10.5" customHeight="1">
      <c r="A33" s="1">
        <v>4</v>
      </c>
      <c r="B33" s="1" t="s">
        <v>17</v>
      </c>
      <c r="D33" s="1" t="s">
        <v>27</v>
      </c>
      <c r="H33" s="1" t="s">
        <v>28</v>
      </c>
      <c r="L33" s="27" t="str">
        <f>HYPERLINK("#'CAP'!A831","51")</f>
        <v>51</v>
      </c>
    </row>
    <row r="34" spans="1:12" ht="10.5" customHeight="1">
      <c r="A34" s="1">
        <v>4</v>
      </c>
      <c r="B34" s="1" t="s">
        <v>19</v>
      </c>
      <c r="L34" s="27" t="str">
        <f>HYPERLINK("#'CAP'!A843","52")</f>
        <v>52</v>
      </c>
    </row>
    <row r="35" spans="1:12" ht="10.5" customHeight="1">
      <c r="A35" s="2" t="s">
        <v>5</v>
      </c>
      <c r="B35" s="3"/>
      <c r="C35" s="3"/>
      <c r="D35" s="3"/>
      <c r="E35" s="3"/>
      <c r="F35" s="3"/>
      <c r="G35" s="3"/>
      <c r="H35" s="3"/>
      <c r="I35" s="3"/>
      <c r="J35" s="3"/>
      <c r="K35" s="3"/>
      <c r="L35" s="29"/>
    </row>
    <row r="36" spans="1:12" ht="10.5" customHeight="1">
      <c r="L36" s="27"/>
    </row>
    <row r="37" spans="1:12" ht="44.1" customHeight="1">
      <c r="A37" s="57"/>
      <c r="B37" s="56" t="s">
        <v>29</v>
      </c>
      <c r="C37" s="57" t="s">
        <v>30</v>
      </c>
      <c r="D37" s="57" t="s">
        <v>31</v>
      </c>
      <c r="E37" s="57" t="s">
        <v>32</v>
      </c>
      <c r="F37" s="57" t="s">
        <v>33</v>
      </c>
      <c r="G37" s="57" t="s">
        <v>34</v>
      </c>
      <c r="H37" s="57" t="s">
        <v>35</v>
      </c>
      <c r="I37" s="57" t="s">
        <v>36</v>
      </c>
      <c r="J37" s="57" t="s">
        <v>37</v>
      </c>
      <c r="K37" s="57" t="s">
        <v>38</v>
      </c>
      <c r="L37" s="57" t="s">
        <v>39</v>
      </c>
    </row>
    <row r="38" spans="1:12" ht="10.5" customHeight="1">
      <c r="A38" s="1">
        <v>1</v>
      </c>
      <c r="B38" s="1" t="s">
        <v>6</v>
      </c>
      <c r="C38" s="6">
        <v>112365</v>
      </c>
      <c r="D38" s="6">
        <v>14251</v>
      </c>
      <c r="E38" s="6">
        <v>44604</v>
      </c>
      <c r="F38" s="6">
        <v>11804</v>
      </c>
      <c r="G38" s="6">
        <v>13503</v>
      </c>
      <c r="H38" s="6">
        <v>258462</v>
      </c>
      <c r="I38" s="6">
        <v>28663</v>
      </c>
      <c r="J38" s="6">
        <v>147737</v>
      </c>
      <c r="K38" s="6">
        <v>231526</v>
      </c>
      <c r="L38" s="6">
        <v>11328</v>
      </c>
    </row>
    <row r="39" spans="1:12" ht="10.5" customHeight="1">
      <c r="A39" s="1">
        <v>2</v>
      </c>
      <c r="B39" s="1" t="s">
        <v>20</v>
      </c>
      <c r="C39" s="1">
        <v>0</v>
      </c>
      <c r="D39" s="1">
        <v>0</v>
      </c>
      <c r="E39" s="1">
        <v>0</v>
      </c>
      <c r="F39" s="1">
        <v>0</v>
      </c>
      <c r="G39" s="1">
        <v>0</v>
      </c>
      <c r="H39" s="1">
        <v>0</v>
      </c>
      <c r="I39" s="1">
        <v>0</v>
      </c>
      <c r="J39" s="1">
        <v>0</v>
      </c>
      <c r="K39" s="1">
        <v>0</v>
      </c>
      <c r="L39" s="1">
        <v>0</v>
      </c>
    </row>
    <row r="40" spans="1:12" ht="10.5" customHeight="1">
      <c r="A40" s="1">
        <v>3</v>
      </c>
      <c r="B40" s="1" t="s">
        <v>23</v>
      </c>
      <c r="C40" s="1">
        <v>67976</v>
      </c>
      <c r="D40" s="1">
        <v>0</v>
      </c>
      <c r="E40" s="1">
        <v>18127</v>
      </c>
      <c r="F40" s="1">
        <v>0</v>
      </c>
      <c r="G40" s="1">
        <v>0</v>
      </c>
      <c r="H40" s="1">
        <v>81571</v>
      </c>
      <c r="I40" s="1">
        <v>9063</v>
      </c>
      <c r="J40" s="1">
        <v>45317</v>
      </c>
      <c r="K40" s="1">
        <v>0</v>
      </c>
      <c r="L40" s="1">
        <v>0</v>
      </c>
    </row>
    <row r="41" spans="1:12" ht="10.5" customHeight="1">
      <c r="A41" s="1">
        <v>4</v>
      </c>
      <c r="B41" s="1" t="s">
        <v>26</v>
      </c>
      <c r="C41" s="1">
        <v>0</v>
      </c>
      <c r="D41" s="1">
        <v>0</v>
      </c>
      <c r="E41" s="1">
        <v>0</v>
      </c>
      <c r="F41" s="1">
        <v>0</v>
      </c>
      <c r="G41" s="1">
        <v>0</v>
      </c>
      <c r="H41" s="1">
        <v>0</v>
      </c>
      <c r="I41" s="1">
        <v>0</v>
      </c>
      <c r="J41" s="1">
        <v>0</v>
      </c>
      <c r="K41" s="1">
        <v>0</v>
      </c>
      <c r="L41" s="1">
        <v>0</v>
      </c>
    </row>
    <row r="42" spans="1:12" ht="10.5" customHeight="1"/>
    <row r="43" spans="1:12" ht="10.5" customHeight="1" thickBot="1">
      <c r="A43" s="2" t="s">
        <v>40</v>
      </c>
      <c r="C43" s="7">
        <v>180341</v>
      </c>
      <c r="D43" s="7">
        <v>14251</v>
      </c>
      <c r="E43" s="7">
        <v>62731</v>
      </c>
      <c r="F43" s="7">
        <v>11804</v>
      </c>
      <c r="G43" s="7">
        <v>13503</v>
      </c>
      <c r="H43" s="7">
        <v>340033</v>
      </c>
      <c r="I43" s="7">
        <v>37726</v>
      </c>
      <c r="J43" s="7">
        <v>193054</v>
      </c>
      <c r="K43" s="7">
        <v>231526</v>
      </c>
      <c r="L43" s="7">
        <v>11328</v>
      </c>
    </row>
    <row r="44" spans="1:12" ht="10.5" customHeight="1" thickTop="1">
      <c r="A44" s="2" t="s">
        <v>5</v>
      </c>
      <c r="B44" s="3"/>
      <c r="C44" s="3"/>
      <c r="D44" s="3"/>
      <c r="E44" s="3"/>
      <c r="F44" s="3"/>
      <c r="G44" s="3"/>
      <c r="H44" s="3"/>
      <c r="I44" s="3"/>
      <c r="J44" s="3"/>
      <c r="K44" s="3"/>
      <c r="L44" s="3"/>
    </row>
    <row r="45" spans="1:12" ht="10.5" customHeight="1"/>
    <row r="46" spans="1:12" ht="44.1" customHeight="1">
      <c r="A46" s="57"/>
      <c r="B46" s="56" t="s">
        <v>29</v>
      </c>
      <c r="C46" s="57" t="s">
        <v>41</v>
      </c>
      <c r="D46" s="57" t="s">
        <v>42</v>
      </c>
      <c r="E46" s="57" t="s">
        <v>43</v>
      </c>
      <c r="F46" s="57" t="s">
        <v>44</v>
      </c>
      <c r="G46" s="57" t="s">
        <v>45</v>
      </c>
      <c r="H46" s="57" t="s">
        <v>46</v>
      </c>
      <c r="I46" s="57" t="s">
        <v>47</v>
      </c>
      <c r="J46" s="57" t="s">
        <v>48</v>
      </c>
      <c r="K46" s="57" t="s">
        <v>49</v>
      </c>
      <c r="L46" s="57" t="s">
        <v>50</v>
      </c>
    </row>
    <row r="47" spans="1:12" ht="10.5" customHeight="1">
      <c r="A47" s="1">
        <v>1</v>
      </c>
      <c r="B47" s="1" t="s">
        <v>6</v>
      </c>
      <c r="C47" s="6">
        <v>7899</v>
      </c>
      <c r="D47" s="6">
        <v>80758</v>
      </c>
      <c r="E47" s="6">
        <v>18461</v>
      </c>
      <c r="F47" s="6">
        <v>0</v>
      </c>
      <c r="G47" s="6">
        <v>0</v>
      </c>
      <c r="H47" s="6">
        <v>0</v>
      </c>
      <c r="I47" s="6">
        <v>0</v>
      </c>
      <c r="J47" s="6">
        <v>0</v>
      </c>
      <c r="K47" s="6">
        <v>0</v>
      </c>
      <c r="L47" s="6">
        <v>0</v>
      </c>
    </row>
    <row r="48" spans="1:12" ht="10.5" customHeight="1">
      <c r="A48" s="1">
        <v>2</v>
      </c>
      <c r="B48" s="1" t="s">
        <v>20</v>
      </c>
      <c r="C48" s="1">
        <v>0</v>
      </c>
      <c r="D48" s="1">
        <v>0</v>
      </c>
      <c r="E48" s="1">
        <v>0</v>
      </c>
      <c r="F48" s="1">
        <v>43129</v>
      </c>
      <c r="G48" s="1">
        <v>0</v>
      </c>
      <c r="H48" s="1">
        <v>185622</v>
      </c>
      <c r="I48" s="1">
        <v>6823</v>
      </c>
      <c r="J48" s="1">
        <v>3720</v>
      </c>
      <c r="K48" s="1">
        <v>47081</v>
      </c>
      <c r="L48" s="1">
        <v>15</v>
      </c>
    </row>
    <row r="49" spans="1:12" ht="10.5" customHeight="1">
      <c r="A49" s="1">
        <v>3</v>
      </c>
      <c r="B49" s="1" t="s">
        <v>23</v>
      </c>
      <c r="C49" s="1">
        <v>0</v>
      </c>
      <c r="D49" s="1">
        <v>0</v>
      </c>
      <c r="E49" s="1">
        <v>18127</v>
      </c>
      <c r="F49" s="1">
        <v>0</v>
      </c>
      <c r="G49" s="1">
        <v>0</v>
      </c>
      <c r="H49" s="1">
        <v>0</v>
      </c>
      <c r="I49" s="1">
        <v>0</v>
      </c>
      <c r="J49" s="1">
        <v>0</v>
      </c>
      <c r="K49" s="1">
        <v>0</v>
      </c>
      <c r="L49" s="1">
        <v>0</v>
      </c>
    </row>
    <row r="50" spans="1:12" ht="10.5" customHeight="1">
      <c r="A50" s="1">
        <v>4</v>
      </c>
      <c r="B50" s="1" t="s">
        <v>26</v>
      </c>
      <c r="C50" s="1">
        <v>0</v>
      </c>
      <c r="D50" s="1">
        <v>0</v>
      </c>
      <c r="E50" s="1">
        <v>0</v>
      </c>
      <c r="F50" s="1">
        <v>0</v>
      </c>
      <c r="G50" s="1">
        <v>0</v>
      </c>
      <c r="H50" s="1">
        <v>0</v>
      </c>
      <c r="I50" s="1">
        <v>0</v>
      </c>
      <c r="J50" s="1">
        <v>0</v>
      </c>
      <c r="K50" s="1">
        <v>0</v>
      </c>
      <c r="L50" s="1">
        <v>0</v>
      </c>
    </row>
    <row r="51" spans="1:12" ht="10.5" customHeight="1"/>
    <row r="52" spans="1:12" ht="10.5" customHeight="1" thickBot="1">
      <c r="A52" s="2" t="s">
        <v>40</v>
      </c>
      <c r="C52" s="7">
        <v>7899</v>
      </c>
      <c r="D52" s="7">
        <v>80758</v>
      </c>
      <c r="E52" s="7">
        <v>36588</v>
      </c>
      <c r="F52" s="7">
        <v>43129</v>
      </c>
      <c r="G52" s="7">
        <v>0</v>
      </c>
      <c r="H52" s="7">
        <v>185622</v>
      </c>
      <c r="I52" s="7">
        <v>6823</v>
      </c>
      <c r="J52" s="7">
        <v>3720</v>
      </c>
      <c r="K52" s="7">
        <v>47081</v>
      </c>
      <c r="L52" s="7">
        <v>15</v>
      </c>
    </row>
    <row r="53" spans="1:12" ht="10.5" customHeight="1" thickTop="1">
      <c r="A53" s="2" t="s">
        <v>5</v>
      </c>
      <c r="B53" s="3"/>
      <c r="C53" s="3"/>
      <c r="D53" s="3"/>
      <c r="E53" s="3"/>
      <c r="F53" s="3"/>
      <c r="G53" s="3"/>
      <c r="H53" s="3"/>
      <c r="I53" s="3"/>
      <c r="J53" s="3"/>
      <c r="K53" s="3"/>
      <c r="L53" s="3"/>
    </row>
    <row r="54" spans="1:12" ht="10.5" customHeight="1"/>
    <row r="55" spans="1:12" ht="44.1" customHeight="1">
      <c r="A55" s="57"/>
      <c r="B55" s="56" t="s">
        <v>29</v>
      </c>
      <c r="C55" s="57" t="s">
        <v>51</v>
      </c>
      <c r="D55" s="57" t="s">
        <v>52</v>
      </c>
      <c r="E55" s="57" t="s">
        <v>53</v>
      </c>
      <c r="F55" s="57" t="s">
        <v>54</v>
      </c>
      <c r="G55" s="57" t="s">
        <v>55</v>
      </c>
      <c r="H55" s="57" t="s">
        <v>56</v>
      </c>
      <c r="I55" s="57" t="s">
        <v>57</v>
      </c>
      <c r="J55" s="57" t="s">
        <v>58</v>
      </c>
      <c r="K55" s="57" t="s">
        <v>59</v>
      </c>
      <c r="L55" s="57" t="s">
        <v>60</v>
      </c>
    </row>
    <row r="56" spans="1:12" ht="10.5" customHeight="1">
      <c r="A56" s="1">
        <v>1</v>
      </c>
      <c r="B56" s="1" t="s">
        <v>6</v>
      </c>
      <c r="C56" s="6">
        <v>0</v>
      </c>
      <c r="D56" s="6">
        <v>0</v>
      </c>
      <c r="E56" s="6">
        <v>0</v>
      </c>
      <c r="F56" s="6">
        <v>0</v>
      </c>
      <c r="G56" s="6">
        <v>0</v>
      </c>
      <c r="H56" s="6">
        <v>0</v>
      </c>
      <c r="I56" s="6">
        <v>0</v>
      </c>
      <c r="J56" s="6">
        <v>0</v>
      </c>
      <c r="K56" s="6">
        <v>0</v>
      </c>
      <c r="L56" s="6">
        <v>0</v>
      </c>
    </row>
    <row r="57" spans="1:12" ht="10.5" customHeight="1">
      <c r="A57" s="1">
        <v>2</v>
      </c>
      <c r="B57" s="1" t="s">
        <v>20</v>
      </c>
      <c r="C57" s="1">
        <v>225695</v>
      </c>
      <c r="D57" s="1">
        <v>30873</v>
      </c>
      <c r="E57" s="1">
        <v>125359</v>
      </c>
      <c r="F57" s="1">
        <v>0</v>
      </c>
      <c r="G57" s="1">
        <v>0</v>
      </c>
      <c r="H57" s="1">
        <v>237334</v>
      </c>
      <c r="I57" s="1">
        <v>248942</v>
      </c>
      <c r="J57" s="1">
        <v>48887</v>
      </c>
      <c r="K57" s="1">
        <v>17875</v>
      </c>
      <c r="L57" s="1">
        <v>772</v>
      </c>
    </row>
    <row r="58" spans="1:12" ht="10.5" customHeight="1">
      <c r="A58" s="1">
        <v>3</v>
      </c>
      <c r="B58" s="1" t="s">
        <v>23</v>
      </c>
      <c r="C58" s="1">
        <v>0</v>
      </c>
      <c r="D58" s="1">
        <v>0</v>
      </c>
      <c r="E58" s="1">
        <v>0</v>
      </c>
      <c r="F58" s="1">
        <v>0</v>
      </c>
      <c r="G58" s="1">
        <v>0</v>
      </c>
      <c r="H58" s="1">
        <v>0</v>
      </c>
      <c r="I58" s="1">
        <v>0</v>
      </c>
      <c r="J58" s="1">
        <v>0</v>
      </c>
      <c r="K58" s="1">
        <v>0</v>
      </c>
      <c r="L58" s="1">
        <v>0</v>
      </c>
    </row>
    <row r="59" spans="1:12" ht="10.5" customHeight="1">
      <c r="A59" s="1">
        <v>4</v>
      </c>
      <c r="B59" s="1" t="s">
        <v>26</v>
      </c>
      <c r="C59" s="1">
        <v>0</v>
      </c>
      <c r="D59" s="1">
        <v>0</v>
      </c>
      <c r="E59" s="1">
        <v>0</v>
      </c>
      <c r="F59" s="1">
        <v>0</v>
      </c>
      <c r="G59" s="1">
        <v>0</v>
      </c>
      <c r="H59" s="1">
        <v>0</v>
      </c>
      <c r="I59" s="1">
        <v>0</v>
      </c>
      <c r="J59" s="1">
        <v>0</v>
      </c>
      <c r="K59" s="1">
        <v>0</v>
      </c>
      <c r="L59" s="1">
        <v>0</v>
      </c>
    </row>
    <row r="60" spans="1:12" ht="10.5" customHeight="1"/>
    <row r="61" spans="1:12" ht="10.5" customHeight="1" thickBot="1">
      <c r="A61" s="2" t="s">
        <v>40</v>
      </c>
      <c r="C61" s="7">
        <v>225695</v>
      </c>
      <c r="D61" s="7">
        <v>30873</v>
      </c>
      <c r="E61" s="7">
        <v>125359</v>
      </c>
      <c r="F61" s="7">
        <v>0</v>
      </c>
      <c r="G61" s="7">
        <v>0</v>
      </c>
      <c r="H61" s="7">
        <v>237334</v>
      </c>
      <c r="I61" s="7">
        <v>248942</v>
      </c>
      <c r="J61" s="7">
        <v>48887</v>
      </c>
      <c r="K61" s="7">
        <v>17875</v>
      </c>
      <c r="L61" s="7">
        <v>772</v>
      </c>
    </row>
    <row r="62" spans="1:12" ht="10.5" customHeight="1" thickTop="1">
      <c r="A62" s="2" t="s">
        <v>5</v>
      </c>
      <c r="B62" s="3"/>
      <c r="C62" s="3"/>
      <c r="D62" s="3"/>
      <c r="E62" s="3"/>
      <c r="F62" s="3"/>
      <c r="G62" s="3"/>
      <c r="H62" s="3"/>
      <c r="I62" s="3"/>
      <c r="J62" s="3"/>
      <c r="K62" s="3"/>
      <c r="L62" s="3"/>
    </row>
    <row r="63" spans="1:12" ht="10.5" customHeight="1"/>
    <row r="64" spans="1:12" ht="44.1" customHeight="1">
      <c r="A64" s="57"/>
      <c r="B64" s="56" t="s">
        <v>29</v>
      </c>
      <c r="C64" s="57" t="s">
        <v>61</v>
      </c>
      <c r="D64" s="57" t="s">
        <v>62</v>
      </c>
      <c r="E64" s="57" t="s">
        <v>63</v>
      </c>
      <c r="F64" s="57" t="s">
        <v>64</v>
      </c>
      <c r="G64" s="57" t="s">
        <v>65</v>
      </c>
      <c r="H64" s="57" t="s">
        <v>66</v>
      </c>
      <c r="I64" s="57" t="s">
        <v>67</v>
      </c>
      <c r="J64" s="57" t="s">
        <v>68</v>
      </c>
      <c r="K64" s="57" t="s">
        <v>466</v>
      </c>
      <c r="L64" s="57" t="s">
        <v>69</v>
      </c>
    </row>
    <row r="65" spans="1:12" ht="10.5" customHeight="1">
      <c r="A65" s="1">
        <v>1</v>
      </c>
      <c r="B65" s="1" t="s">
        <v>6</v>
      </c>
      <c r="C65" s="6">
        <v>0</v>
      </c>
      <c r="D65" s="6">
        <v>0</v>
      </c>
      <c r="E65" s="6">
        <v>0</v>
      </c>
      <c r="F65" s="6">
        <v>0</v>
      </c>
      <c r="G65" s="6">
        <v>0</v>
      </c>
      <c r="H65" s="6">
        <v>0</v>
      </c>
      <c r="I65" s="6">
        <v>0</v>
      </c>
      <c r="J65" s="6">
        <v>0</v>
      </c>
      <c r="K65" s="6">
        <v>0</v>
      </c>
      <c r="L65" s="6">
        <v>0</v>
      </c>
    </row>
    <row r="66" spans="1:12" ht="10.5" customHeight="1">
      <c r="A66" s="1">
        <v>2</v>
      </c>
      <c r="B66" s="1" t="s">
        <v>20</v>
      </c>
      <c r="C66" s="1">
        <v>60742</v>
      </c>
      <c r="D66" s="1">
        <v>13214</v>
      </c>
      <c r="E66" s="1">
        <v>170</v>
      </c>
      <c r="F66" s="1">
        <v>148529</v>
      </c>
      <c r="G66" s="1">
        <v>87046</v>
      </c>
      <c r="H66" s="1">
        <v>4693</v>
      </c>
      <c r="I66" s="1">
        <v>70560</v>
      </c>
      <c r="J66" s="1">
        <v>117671</v>
      </c>
      <c r="K66" s="1">
        <v>127157</v>
      </c>
      <c r="L66" s="1">
        <v>0</v>
      </c>
    </row>
    <row r="67" spans="1:12" ht="10.5" customHeight="1">
      <c r="A67" s="1">
        <v>3</v>
      </c>
      <c r="B67" s="1" t="s">
        <v>23</v>
      </c>
      <c r="C67" s="1">
        <v>0</v>
      </c>
      <c r="D67" s="1">
        <v>0</v>
      </c>
      <c r="E67" s="1">
        <v>0</v>
      </c>
      <c r="F67" s="1">
        <v>0</v>
      </c>
      <c r="G67" s="1">
        <v>0</v>
      </c>
      <c r="H67" s="1">
        <v>0</v>
      </c>
      <c r="I67" s="1">
        <v>0</v>
      </c>
      <c r="J67" s="1">
        <v>0</v>
      </c>
      <c r="K67" s="1">
        <v>0</v>
      </c>
      <c r="L67" s="1">
        <v>0</v>
      </c>
    </row>
    <row r="68" spans="1:12" ht="10.5" customHeight="1">
      <c r="A68" s="1">
        <v>4</v>
      </c>
      <c r="B68" s="1" t="s">
        <v>26</v>
      </c>
      <c r="C68" s="1">
        <v>0</v>
      </c>
      <c r="D68" s="1">
        <v>0</v>
      </c>
      <c r="E68" s="1">
        <v>0</v>
      </c>
      <c r="F68" s="1">
        <v>0</v>
      </c>
      <c r="G68" s="1">
        <v>0</v>
      </c>
      <c r="H68" s="1">
        <v>0</v>
      </c>
      <c r="I68" s="1">
        <v>0</v>
      </c>
      <c r="J68" s="1">
        <v>0</v>
      </c>
      <c r="K68" s="1">
        <v>0</v>
      </c>
      <c r="L68" s="1">
        <v>0</v>
      </c>
    </row>
    <row r="69" spans="1:12" ht="10.5" customHeight="1"/>
    <row r="70" spans="1:12" ht="10.5" customHeight="1" thickBot="1">
      <c r="A70" s="2" t="s">
        <v>40</v>
      </c>
      <c r="C70" s="7">
        <v>60742</v>
      </c>
      <c r="D70" s="7">
        <v>13214</v>
      </c>
      <c r="E70" s="7">
        <v>170</v>
      </c>
      <c r="F70" s="7">
        <v>148529</v>
      </c>
      <c r="G70" s="7">
        <v>87046</v>
      </c>
      <c r="H70" s="7">
        <v>4693</v>
      </c>
      <c r="I70" s="7">
        <v>70560</v>
      </c>
      <c r="J70" s="7">
        <v>117671</v>
      </c>
      <c r="K70" s="7">
        <v>127157</v>
      </c>
      <c r="L70" s="7">
        <v>0</v>
      </c>
    </row>
    <row r="71" spans="1:12" ht="10.5" customHeight="1" thickTop="1">
      <c r="A71" s="2" t="s">
        <v>5</v>
      </c>
      <c r="B71" s="3"/>
      <c r="C71" s="3"/>
      <c r="D71" s="3"/>
      <c r="E71" s="3"/>
      <c r="F71" s="3"/>
      <c r="G71" s="3"/>
      <c r="H71" s="3"/>
      <c r="I71" s="3"/>
      <c r="J71" s="3"/>
      <c r="K71" s="3"/>
      <c r="L71" s="3"/>
    </row>
    <row r="72" spans="1:12" ht="10.5" customHeight="1"/>
    <row r="73" spans="1:12" ht="44.1" customHeight="1">
      <c r="A73" s="57"/>
      <c r="B73" s="56" t="s">
        <v>29</v>
      </c>
      <c r="C73" s="57" t="s">
        <v>70</v>
      </c>
      <c r="D73" s="57" t="s">
        <v>71</v>
      </c>
      <c r="E73" s="57" t="s">
        <v>72</v>
      </c>
      <c r="F73" s="57" t="s">
        <v>73</v>
      </c>
      <c r="G73" s="57" t="s">
        <v>74</v>
      </c>
      <c r="H73" s="57" t="s">
        <v>75</v>
      </c>
      <c r="I73" s="57" t="s">
        <v>76</v>
      </c>
      <c r="J73" s="57" t="s">
        <v>77</v>
      </c>
      <c r="K73" s="57" t="s">
        <v>78</v>
      </c>
      <c r="L73" s="57" t="s">
        <v>79</v>
      </c>
    </row>
    <row r="74" spans="1:12" ht="10.5" customHeight="1">
      <c r="A74" s="1">
        <v>1</v>
      </c>
      <c r="B74" s="1" t="s">
        <v>6</v>
      </c>
      <c r="C74" s="6">
        <v>0</v>
      </c>
      <c r="D74" s="6">
        <v>0</v>
      </c>
      <c r="E74" s="6">
        <v>0</v>
      </c>
      <c r="F74" s="6">
        <v>0</v>
      </c>
      <c r="G74" s="6">
        <v>0</v>
      </c>
      <c r="H74" s="6">
        <v>0</v>
      </c>
      <c r="I74" s="6">
        <v>0</v>
      </c>
      <c r="J74" s="6">
        <v>0</v>
      </c>
      <c r="K74" s="6">
        <v>0</v>
      </c>
      <c r="L74" s="6">
        <v>0</v>
      </c>
    </row>
    <row r="75" spans="1:12" ht="10.5" customHeight="1">
      <c r="A75" s="1">
        <v>2</v>
      </c>
      <c r="B75" s="1" t="s">
        <v>20</v>
      </c>
      <c r="C75" s="1">
        <v>9138</v>
      </c>
      <c r="D75" s="1">
        <v>5642</v>
      </c>
      <c r="E75" s="1">
        <v>195764</v>
      </c>
      <c r="F75" s="1">
        <v>1003</v>
      </c>
      <c r="G75" s="1">
        <v>216541</v>
      </c>
      <c r="H75" s="1">
        <v>0</v>
      </c>
      <c r="I75" s="1">
        <v>1730772</v>
      </c>
      <c r="J75" s="1">
        <v>50184</v>
      </c>
      <c r="K75" s="1">
        <v>225000</v>
      </c>
      <c r="L75" s="1">
        <v>154</v>
      </c>
    </row>
    <row r="76" spans="1:12" ht="10.5" customHeight="1">
      <c r="A76" s="1">
        <v>3</v>
      </c>
      <c r="B76" s="1" t="s">
        <v>23</v>
      </c>
      <c r="C76" s="1">
        <v>0</v>
      </c>
      <c r="D76" s="1">
        <v>0</v>
      </c>
      <c r="E76" s="1">
        <v>0</v>
      </c>
      <c r="F76" s="1">
        <v>0</v>
      </c>
      <c r="G76" s="1">
        <v>0</v>
      </c>
      <c r="H76" s="1">
        <v>0</v>
      </c>
      <c r="I76" s="1">
        <v>0</v>
      </c>
      <c r="J76" s="1">
        <v>0</v>
      </c>
      <c r="K76" s="1">
        <v>0</v>
      </c>
      <c r="L76" s="1">
        <v>0</v>
      </c>
    </row>
    <row r="77" spans="1:12" ht="10.5" customHeight="1">
      <c r="A77" s="1">
        <v>4</v>
      </c>
      <c r="B77" s="1" t="s">
        <v>26</v>
      </c>
      <c r="C77" s="1">
        <v>0</v>
      </c>
      <c r="D77" s="1">
        <v>0</v>
      </c>
      <c r="E77" s="1">
        <v>0</v>
      </c>
      <c r="F77" s="1">
        <v>0</v>
      </c>
      <c r="G77" s="1">
        <v>0</v>
      </c>
      <c r="H77" s="1">
        <v>0</v>
      </c>
      <c r="I77" s="1">
        <v>0</v>
      </c>
      <c r="J77" s="1">
        <v>0</v>
      </c>
      <c r="K77" s="1">
        <v>0</v>
      </c>
      <c r="L77" s="1">
        <v>0</v>
      </c>
    </row>
    <row r="78" spans="1:12" ht="10.5" customHeight="1"/>
    <row r="79" spans="1:12" ht="10.5" customHeight="1" thickBot="1">
      <c r="A79" s="2" t="s">
        <v>40</v>
      </c>
      <c r="C79" s="7">
        <v>9138</v>
      </c>
      <c r="D79" s="7">
        <v>5642</v>
      </c>
      <c r="E79" s="7">
        <v>195764</v>
      </c>
      <c r="F79" s="7">
        <v>1003</v>
      </c>
      <c r="G79" s="7">
        <v>216541</v>
      </c>
      <c r="H79" s="7">
        <v>0</v>
      </c>
      <c r="I79" s="7">
        <v>1730772</v>
      </c>
      <c r="J79" s="7">
        <v>50184</v>
      </c>
      <c r="K79" s="7">
        <v>225000</v>
      </c>
      <c r="L79" s="7">
        <v>154</v>
      </c>
    </row>
    <row r="80" spans="1:12" ht="10.5" customHeight="1" thickTop="1">
      <c r="A80" s="2" t="s">
        <v>5</v>
      </c>
      <c r="B80" s="3"/>
      <c r="C80" s="3"/>
      <c r="D80" s="3"/>
      <c r="E80" s="3"/>
      <c r="F80" s="3"/>
      <c r="G80" s="3"/>
      <c r="H80" s="3"/>
      <c r="I80" s="3"/>
      <c r="J80" s="3"/>
      <c r="K80" s="3"/>
      <c r="L80" s="3"/>
    </row>
    <row r="81" spans="1:12" ht="10.5" customHeight="1"/>
    <row r="82" spans="1:12" ht="44.1" customHeight="1">
      <c r="A82" s="57"/>
      <c r="B82" s="56" t="s">
        <v>29</v>
      </c>
      <c r="C82" s="57" t="s">
        <v>80</v>
      </c>
      <c r="D82" s="57" t="s">
        <v>81</v>
      </c>
      <c r="E82" s="57" t="s">
        <v>82</v>
      </c>
      <c r="F82" s="57" t="s">
        <v>83</v>
      </c>
      <c r="G82" s="57" t="s">
        <v>84</v>
      </c>
      <c r="H82" s="57" t="s">
        <v>85</v>
      </c>
      <c r="I82" s="57" t="s">
        <v>86</v>
      </c>
      <c r="J82" s="57" t="s">
        <v>87</v>
      </c>
      <c r="K82" s="57" t="s">
        <v>88</v>
      </c>
      <c r="L82" s="57" t="s">
        <v>89</v>
      </c>
    </row>
    <row r="83" spans="1:12" ht="10.5" customHeight="1">
      <c r="A83" s="1">
        <v>1</v>
      </c>
      <c r="B83" s="1" t="s">
        <v>6</v>
      </c>
      <c r="C83" s="6">
        <v>0</v>
      </c>
      <c r="D83" s="6">
        <v>0</v>
      </c>
      <c r="E83" s="6">
        <v>0</v>
      </c>
      <c r="F83" s="6">
        <v>0</v>
      </c>
      <c r="G83" s="6">
        <v>0</v>
      </c>
      <c r="H83" s="6">
        <v>0</v>
      </c>
      <c r="I83" s="6">
        <v>0</v>
      </c>
      <c r="J83" s="6">
        <v>0</v>
      </c>
      <c r="K83" s="6">
        <v>0</v>
      </c>
      <c r="L83" s="6">
        <v>0</v>
      </c>
    </row>
    <row r="84" spans="1:12" ht="10.5" customHeight="1">
      <c r="A84" s="1">
        <v>2</v>
      </c>
      <c r="B84" s="1" t="s">
        <v>20</v>
      </c>
      <c r="C84" s="1">
        <v>0</v>
      </c>
      <c r="D84" s="1">
        <v>0</v>
      </c>
      <c r="E84" s="1">
        <v>27616</v>
      </c>
      <c r="F84" s="1">
        <v>210073</v>
      </c>
      <c r="G84" s="1">
        <v>68275</v>
      </c>
      <c r="H84" s="1">
        <v>0</v>
      </c>
      <c r="I84" s="1">
        <v>4785</v>
      </c>
      <c r="J84" s="1">
        <v>10829</v>
      </c>
      <c r="K84" s="1">
        <v>2678</v>
      </c>
      <c r="L84" s="1">
        <v>0</v>
      </c>
    </row>
    <row r="85" spans="1:12" ht="10.5" customHeight="1">
      <c r="A85" s="1">
        <v>3</v>
      </c>
      <c r="B85" s="1" t="s">
        <v>23</v>
      </c>
      <c r="C85" s="1">
        <v>0</v>
      </c>
      <c r="D85" s="1">
        <v>0</v>
      </c>
      <c r="E85" s="1">
        <v>0</v>
      </c>
      <c r="F85" s="1">
        <v>0</v>
      </c>
      <c r="G85" s="1">
        <v>0</v>
      </c>
      <c r="H85" s="1">
        <v>0</v>
      </c>
      <c r="I85" s="1">
        <v>0</v>
      </c>
      <c r="J85" s="1">
        <v>0</v>
      </c>
      <c r="K85" s="1">
        <v>0</v>
      </c>
      <c r="L85" s="1">
        <v>0</v>
      </c>
    </row>
    <row r="86" spans="1:12" ht="10.5" customHeight="1">
      <c r="A86" s="1">
        <v>4</v>
      </c>
      <c r="B86" s="1" t="s">
        <v>26</v>
      </c>
      <c r="C86" s="1">
        <v>0</v>
      </c>
      <c r="D86" s="1">
        <v>0</v>
      </c>
      <c r="E86" s="1">
        <v>0</v>
      </c>
      <c r="F86" s="1">
        <v>0</v>
      </c>
      <c r="G86" s="1">
        <v>0</v>
      </c>
      <c r="H86" s="1">
        <v>0</v>
      </c>
      <c r="I86" s="1">
        <v>0</v>
      </c>
      <c r="J86" s="1">
        <v>0</v>
      </c>
      <c r="K86" s="1">
        <v>0</v>
      </c>
      <c r="L86" s="1">
        <v>0</v>
      </c>
    </row>
    <row r="87" spans="1:12" ht="10.5" customHeight="1"/>
    <row r="88" spans="1:12" ht="10.5" customHeight="1" thickBot="1">
      <c r="A88" s="2" t="s">
        <v>40</v>
      </c>
      <c r="C88" s="7">
        <v>0</v>
      </c>
      <c r="D88" s="7">
        <v>0</v>
      </c>
      <c r="E88" s="7">
        <v>27616</v>
      </c>
      <c r="F88" s="7">
        <v>210073</v>
      </c>
      <c r="G88" s="7">
        <v>68275</v>
      </c>
      <c r="H88" s="7">
        <v>0</v>
      </c>
      <c r="I88" s="7">
        <v>4785</v>
      </c>
      <c r="J88" s="7">
        <v>10829</v>
      </c>
      <c r="K88" s="7">
        <v>2678</v>
      </c>
      <c r="L88" s="7">
        <v>0</v>
      </c>
    </row>
    <row r="89" spans="1:12" ht="10.5" customHeight="1" thickTop="1">
      <c r="A89" s="2" t="s">
        <v>5</v>
      </c>
      <c r="B89" s="3"/>
      <c r="C89" s="3"/>
      <c r="D89" s="3"/>
      <c r="E89" s="3"/>
      <c r="F89" s="3"/>
      <c r="G89" s="3"/>
      <c r="H89" s="3"/>
      <c r="I89" s="3"/>
      <c r="J89" s="3"/>
      <c r="K89" s="3"/>
      <c r="L89" s="3"/>
    </row>
    <row r="90" spans="1:12" ht="10.5" customHeight="1"/>
    <row r="91" spans="1:12" ht="44.1" customHeight="1">
      <c r="A91" s="57"/>
      <c r="B91" s="56" t="s">
        <v>29</v>
      </c>
      <c r="C91" s="57" t="s">
        <v>90</v>
      </c>
      <c r="D91" s="57" t="s">
        <v>91</v>
      </c>
      <c r="E91" s="57" t="s">
        <v>92</v>
      </c>
      <c r="F91" s="57" t="s">
        <v>93</v>
      </c>
      <c r="G91" s="57" t="s">
        <v>94</v>
      </c>
      <c r="H91" s="57" t="s">
        <v>95</v>
      </c>
      <c r="I91" s="57" t="s">
        <v>96</v>
      </c>
      <c r="J91" s="57" t="s">
        <v>97</v>
      </c>
      <c r="K91" s="57" t="s">
        <v>98</v>
      </c>
      <c r="L91" s="57" t="s">
        <v>99</v>
      </c>
    </row>
    <row r="92" spans="1:12" ht="10.5" customHeight="1">
      <c r="A92" s="1">
        <v>1</v>
      </c>
      <c r="B92" s="1" t="s">
        <v>6</v>
      </c>
      <c r="C92" s="6">
        <v>0</v>
      </c>
      <c r="D92" s="6">
        <v>0</v>
      </c>
      <c r="E92" s="6">
        <v>0</v>
      </c>
      <c r="F92" s="6">
        <v>0</v>
      </c>
      <c r="G92" s="6">
        <v>0</v>
      </c>
      <c r="H92" s="6">
        <v>0</v>
      </c>
      <c r="I92" s="6">
        <v>0</v>
      </c>
      <c r="J92" s="6">
        <v>0</v>
      </c>
      <c r="K92" s="6">
        <v>0</v>
      </c>
      <c r="L92" s="6">
        <v>0</v>
      </c>
    </row>
    <row r="93" spans="1:12" ht="10.5" customHeight="1">
      <c r="A93" s="1">
        <v>2</v>
      </c>
      <c r="B93" s="1" t="s">
        <v>20</v>
      </c>
      <c r="C93" s="1">
        <v>154</v>
      </c>
      <c r="D93" s="1">
        <v>9185</v>
      </c>
      <c r="E93" s="1">
        <v>0</v>
      </c>
      <c r="F93" s="1">
        <v>0</v>
      </c>
      <c r="G93" s="1">
        <v>0</v>
      </c>
      <c r="H93" s="1">
        <v>0</v>
      </c>
      <c r="I93" s="1">
        <v>0</v>
      </c>
      <c r="J93" s="1">
        <v>813249</v>
      </c>
      <c r="K93" s="1">
        <v>0</v>
      </c>
      <c r="L93" s="1">
        <v>0</v>
      </c>
    </row>
    <row r="94" spans="1:12" ht="10.5" customHeight="1">
      <c r="A94" s="1">
        <v>3</v>
      </c>
      <c r="B94" s="1" t="s">
        <v>23</v>
      </c>
      <c r="C94" s="1">
        <v>0</v>
      </c>
      <c r="D94" s="1">
        <v>0</v>
      </c>
      <c r="E94" s="1">
        <v>0</v>
      </c>
      <c r="F94" s="1">
        <v>0</v>
      </c>
      <c r="G94" s="1">
        <v>0</v>
      </c>
      <c r="H94" s="1">
        <v>0</v>
      </c>
      <c r="I94" s="1">
        <v>0</v>
      </c>
      <c r="J94" s="1">
        <v>0</v>
      </c>
      <c r="K94" s="1">
        <v>0</v>
      </c>
      <c r="L94" s="1">
        <v>0</v>
      </c>
    </row>
    <row r="95" spans="1:12" ht="10.5" customHeight="1">
      <c r="A95" s="1">
        <v>4</v>
      </c>
      <c r="B95" s="1" t="s">
        <v>26</v>
      </c>
      <c r="C95" s="1">
        <v>0</v>
      </c>
      <c r="D95" s="1">
        <v>0</v>
      </c>
      <c r="E95" s="1">
        <v>0</v>
      </c>
      <c r="F95" s="1">
        <v>0</v>
      </c>
      <c r="G95" s="1">
        <v>0</v>
      </c>
      <c r="H95" s="1">
        <v>0</v>
      </c>
      <c r="I95" s="1">
        <v>0</v>
      </c>
      <c r="J95" s="1">
        <v>0</v>
      </c>
      <c r="K95" s="1">
        <v>0</v>
      </c>
      <c r="L95" s="1">
        <v>0</v>
      </c>
    </row>
    <row r="96" spans="1:12" ht="10.5" customHeight="1"/>
    <row r="97" spans="1:12" ht="10.5" customHeight="1" thickBot="1">
      <c r="A97" s="2" t="s">
        <v>40</v>
      </c>
      <c r="C97" s="7">
        <v>154</v>
      </c>
      <c r="D97" s="7">
        <v>9185</v>
      </c>
      <c r="E97" s="7">
        <v>0</v>
      </c>
      <c r="F97" s="7">
        <v>0</v>
      </c>
      <c r="G97" s="7">
        <v>0</v>
      </c>
      <c r="H97" s="7">
        <v>0</v>
      </c>
      <c r="I97" s="7">
        <v>0</v>
      </c>
      <c r="J97" s="7">
        <v>813249</v>
      </c>
      <c r="K97" s="7">
        <v>0</v>
      </c>
      <c r="L97" s="7">
        <v>0</v>
      </c>
    </row>
    <row r="98" spans="1:12" ht="10.5" customHeight="1" thickTop="1">
      <c r="A98" s="2" t="s">
        <v>5</v>
      </c>
      <c r="B98" s="3"/>
      <c r="C98" s="3"/>
      <c r="D98" s="3"/>
      <c r="E98" s="3"/>
      <c r="F98" s="3"/>
      <c r="G98" s="3"/>
      <c r="H98" s="3"/>
      <c r="I98" s="3"/>
      <c r="J98" s="3"/>
      <c r="K98" s="3"/>
      <c r="L98" s="3"/>
    </row>
    <row r="99" spans="1:12" ht="10.5" customHeight="1"/>
    <row r="100" spans="1:12" ht="44.1" customHeight="1">
      <c r="A100" s="57"/>
      <c r="B100" s="56" t="s">
        <v>29</v>
      </c>
      <c r="C100" s="57" t="s">
        <v>100</v>
      </c>
      <c r="D100" s="57" t="s">
        <v>101</v>
      </c>
      <c r="E100" s="57" t="s">
        <v>102</v>
      </c>
      <c r="F100" s="57" t="s">
        <v>103</v>
      </c>
      <c r="G100" s="57" t="s">
        <v>104</v>
      </c>
      <c r="H100" s="57" t="s">
        <v>105</v>
      </c>
      <c r="I100" s="57" t="s">
        <v>106</v>
      </c>
      <c r="J100" s="57" t="s">
        <v>107</v>
      </c>
      <c r="K100" s="57" t="s">
        <v>108</v>
      </c>
      <c r="L100" s="57" t="s">
        <v>109</v>
      </c>
    </row>
    <row r="101" spans="1:12" ht="10.5" customHeight="1">
      <c r="A101" s="1">
        <v>1</v>
      </c>
      <c r="B101" s="1" t="s">
        <v>6</v>
      </c>
      <c r="C101" s="6">
        <v>0</v>
      </c>
      <c r="D101" s="6">
        <v>0</v>
      </c>
      <c r="E101" s="6">
        <v>0</v>
      </c>
      <c r="F101" s="6">
        <v>0</v>
      </c>
      <c r="G101" s="6">
        <v>0</v>
      </c>
      <c r="H101" s="6">
        <v>0</v>
      </c>
      <c r="I101" s="6">
        <v>0</v>
      </c>
      <c r="J101" s="6">
        <v>0</v>
      </c>
      <c r="K101" s="6">
        <v>0</v>
      </c>
      <c r="L101" s="6">
        <v>0</v>
      </c>
    </row>
    <row r="102" spans="1:12" ht="10.5" customHeight="1">
      <c r="A102" s="1">
        <v>2</v>
      </c>
      <c r="B102" s="1" t="s">
        <v>20</v>
      </c>
      <c r="C102" s="1">
        <v>198550</v>
      </c>
      <c r="D102" s="1">
        <v>72844</v>
      </c>
      <c r="E102" s="1">
        <v>0</v>
      </c>
      <c r="F102" s="1">
        <v>0</v>
      </c>
      <c r="G102" s="1">
        <v>1031813</v>
      </c>
      <c r="H102" s="1">
        <v>134258</v>
      </c>
      <c r="I102" s="1">
        <v>54799</v>
      </c>
      <c r="J102" s="1">
        <v>3689</v>
      </c>
      <c r="K102" s="1">
        <v>115325</v>
      </c>
      <c r="L102" s="1">
        <v>0</v>
      </c>
    </row>
    <row r="103" spans="1:12" ht="10.5" customHeight="1">
      <c r="A103" s="1">
        <v>3</v>
      </c>
      <c r="B103" s="1" t="s">
        <v>23</v>
      </c>
      <c r="C103" s="1">
        <v>0</v>
      </c>
      <c r="D103" s="1">
        <v>0</v>
      </c>
      <c r="E103" s="1">
        <v>0</v>
      </c>
      <c r="F103" s="1">
        <v>0</v>
      </c>
      <c r="G103" s="1">
        <v>0</v>
      </c>
      <c r="H103" s="1">
        <v>0</v>
      </c>
      <c r="I103" s="1">
        <v>0</v>
      </c>
      <c r="J103" s="1">
        <v>0</v>
      </c>
      <c r="K103" s="1">
        <v>0</v>
      </c>
      <c r="L103" s="1">
        <v>0</v>
      </c>
    </row>
    <row r="104" spans="1:12" ht="10.5" customHeight="1">
      <c r="A104" s="1">
        <v>4</v>
      </c>
      <c r="B104" s="1" t="s">
        <v>26</v>
      </c>
      <c r="C104" s="1">
        <v>0</v>
      </c>
      <c r="D104" s="1">
        <v>0</v>
      </c>
      <c r="E104" s="1">
        <v>0</v>
      </c>
      <c r="F104" s="1">
        <v>0</v>
      </c>
      <c r="G104" s="1">
        <v>0</v>
      </c>
      <c r="H104" s="1">
        <v>0</v>
      </c>
      <c r="I104" s="1">
        <v>0</v>
      </c>
      <c r="J104" s="1">
        <v>0</v>
      </c>
      <c r="K104" s="1">
        <v>0</v>
      </c>
      <c r="L104" s="1">
        <v>0</v>
      </c>
    </row>
    <row r="105" spans="1:12" ht="10.5" customHeight="1"/>
    <row r="106" spans="1:12" ht="10.5" customHeight="1" thickBot="1">
      <c r="A106" s="2" t="s">
        <v>40</v>
      </c>
      <c r="C106" s="7">
        <v>198550</v>
      </c>
      <c r="D106" s="7">
        <v>72844</v>
      </c>
      <c r="E106" s="7">
        <v>0</v>
      </c>
      <c r="F106" s="7">
        <v>0</v>
      </c>
      <c r="G106" s="7">
        <v>1031813</v>
      </c>
      <c r="H106" s="7">
        <v>134258</v>
      </c>
      <c r="I106" s="7">
        <v>54799</v>
      </c>
      <c r="J106" s="7">
        <v>3689</v>
      </c>
      <c r="K106" s="7">
        <v>115325</v>
      </c>
      <c r="L106" s="7">
        <v>0</v>
      </c>
    </row>
    <row r="107" spans="1:12" ht="10.5" customHeight="1" thickTop="1">
      <c r="A107" s="2" t="s">
        <v>5</v>
      </c>
      <c r="B107" s="3"/>
      <c r="C107" s="3"/>
      <c r="D107" s="3"/>
      <c r="E107" s="3"/>
      <c r="F107" s="3"/>
      <c r="G107" s="3"/>
      <c r="H107" s="3"/>
      <c r="I107" s="3"/>
      <c r="J107" s="3"/>
      <c r="K107" s="3"/>
      <c r="L107" s="3"/>
    </row>
    <row r="108" spans="1:12" ht="10.5" customHeight="1"/>
    <row r="109" spans="1:12" ht="44.1" customHeight="1">
      <c r="A109" s="57"/>
      <c r="B109" s="56" t="s">
        <v>29</v>
      </c>
      <c r="C109" s="57" t="s">
        <v>110</v>
      </c>
      <c r="D109" s="57" t="s">
        <v>111</v>
      </c>
      <c r="E109" s="57" t="s">
        <v>112</v>
      </c>
      <c r="F109" s="57" t="s">
        <v>113</v>
      </c>
      <c r="G109" s="57" t="s">
        <v>114</v>
      </c>
      <c r="H109" s="57" t="s">
        <v>115</v>
      </c>
      <c r="I109" s="57" t="s">
        <v>116</v>
      </c>
      <c r="J109" s="57" t="s">
        <v>117</v>
      </c>
      <c r="K109" s="57" t="s">
        <v>118</v>
      </c>
      <c r="L109" s="57" t="s">
        <v>119</v>
      </c>
    </row>
    <row r="110" spans="1:12" ht="10.5" customHeight="1">
      <c r="A110" s="1">
        <v>1</v>
      </c>
      <c r="B110" s="1" t="s">
        <v>6</v>
      </c>
      <c r="C110" s="6">
        <v>0</v>
      </c>
      <c r="D110" s="6">
        <v>0</v>
      </c>
      <c r="E110" s="6">
        <v>0</v>
      </c>
      <c r="F110" s="6">
        <v>0</v>
      </c>
      <c r="G110" s="6">
        <v>0</v>
      </c>
      <c r="H110" s="6">
        <v>0</v>
      </c>
      <c r="I110" s="6">
        <v>0</v>
      </c>
      <c r="J110" s="6">
        <v>0</v>
      </c>
      <c r="K110" s="6">
        <v>0</v>
      </c>
      <c r="L110" s="6">
        <v>0</v>
      </c>
    </row>
    <row r="111" spans="1:12" ht="10.5" customHeight="1">
      <c r="A111" s="1">
        <v>2</v>
      </c>
      <c r="B111" s="1" t="s">
        <v>20</v>
      </c>
      <c r="C111" s="1">
        <v>11485</v>
      </c>
      <c r="D111" s="1">
        <v>86513</v>
      </c>
      <c r="E111" s="1">
        <v>175473</v>
      </c>
      <c r="F111" s="1">
        <v>76248</v>
      </c>
      <c r="G111" s="1">
        <v>325375</v>
      </c>
      <c r="H111" s="1">
        <v>32100</v>
      </c>
      <c r="I111" s="1">
        <v>36414</v>
      </c>
      <c r="J111" s="1">
        <v>12426</v>
      </c>
      <c r="K111" s="1">
        <v>2763</v>
      </c>
      <c r="L111" s="1">
        <v>22923</v>
      </c>
    </row>
    <row r="112" spans="1:12" ht="10.5" customHeight="1">
      <c r="A112" s="1">
        <v>3</v>
      </c>
      <c r="B112" s="1" t="s">
        <v>23</v>
      </c>
      <c r="C112" s="1">
        <v>0</v>
      </c>
      <c r="D112" s="1">
        <v>0</v>
      </c>
      <c r="E112" s="1">
        <v>0</v>
      </c>
      <c r="F112" s="1">
        <v>0</v>
      </c>
      <c r="G112" s="1">
        <v>0</v>
      </c>
      <c r="H112" s="1">
        <v>0</v>
      </c>
      <c r="I112" s="1">
        <v>0</v>
      </c>
      <c r="J112" s="1">
        <v>0</v>
      </c>
      <c r="K112" s="1">
        <v>0</v>
      </c>
      <c r="L112" s="1">
        <v>0</v>
      </c>
    </row>
    <row r="113" spans="1:12" ht="10.5" customHeight="1">
      <c r="A113" s="1">
        <v>4</v>
      </c>
      <c r="B113" s="1" t="s">
        <v>26</v>
      </c>
      <c r="C113" s="1">
        <v>0</v>
      </c>
      <c r="D113" s="1">
        <v>0</v>
      </c>
      <c r="E113" s="1">
        <v>0</v>
      </c>
      <c r="F113" s="1">
        <v>0</v>
      </c>
      <c r="G113" s="1">
        <v>0</v>
      </c>
      <c r="H113" s="1">
        <v>0</v>
      </c>
      <c r="I113" s="1">
        <v>0</v>
      </c>
      <c r="J113" s="1">
        <v>0</v>
      </c>
      <c r="K113" s="1">
        <v>0</v>
      </c>
      <c r="L113" s="1">
        <v>0</v>
      </c>
    </row>
    <row r="114" spans="1:12" ht="10.5" customHeight="1"/>
    <row r="115" spans="1:12" ht="10.5" customHeight="1" thickBot="1">
      <c r="A115" s="2" t="s">
        <v>40</v>
      </c>
      <c r="C115" s="7">
        <v>11485</v>
      </c>
      <c r="D115" s="7">
        <v>86513</v>
      </c>
      <c r="E115" s="7">
        <v>175473</v>
      </c>
      <c r="F115" s="7">
        <v>76248</v>
      </c>
      <c r="G115" s="7">
        <v>325375</v>
      </c>
      <c r="H115" s="7">
        <v>32100</v>
      </c>
      <c r="I115" s="7">
        <v>36414</v>
      </c>
      <c r="J115" s="7">
        <v>12426</v>
      </c>
      <c r="K115" s="7">
        <v>2763</v>
      </c>
      <c r="L115" s="7">
        <v>22923</v>
      </c>
    </row>
    <row r="116" spans="1:12" ht="10.5" customHeight="1" thickTop="1">
      <c r="A116" s="2" t="s">
        <v>5</v>
      </c>
      <c r="B116" s="3"/>
      <c r="C116" s="3"/>
      <c r="D116" s="3"/>
      <c r="E116" s="3"/>
      <c r="F116" s="3"/>
      <c r="G116" s="3"/>
      <c r="H116" s="3"/>
      <c r="I116" s="3"/>
      <c r="J116" s="3"/>
      <c r="K116" s="3"/>
      <c r="L116" s="3"/>
    </row>
    <row r="117" spans="1:12" ht="10.5" customHeight="1"/>
    <row r="118" spans="1:12" ht="44.1" customHeight="1">
      <c r="A118" s="57"/>
      <c r="B118" s="56" t="s">
        <v>29</v>
      </c>
      <c r="C118" s="57" t="s">
        <v>120</v>
      </c>
      <c r="D118" s="57" t="s">
        <v>121</v>
      </c>
      <c r="E118" s="57" t="s">
        <v>122</v>
      </c>
      <c r="F118" s="57" t="s">
        <v>123</v>
      </c>
      <c r="G118" s="57" t="s">
        <v>124</v>
      </c>
      <c r="H118" s="57" t="s">
        <v>125</v>
      </c>
      <c r="I118" s="57" t="s">
        <v>126</v>
      </c>
      <c r="J118" s="57" t="s">
        <v>127</v>
      </c>
      <c r="K118" s="57" t="s">
        <v>128</v>
      </c>
      <c r="L118" s="57" t="s">
        <v>129</v>
      </c>
    </row>
    <row r="119" spans="1:12" ht="10.5" customHeight="1">
      <c r="A119" s="1">
        <v>1</v>
      </c>
      <c r="B119" s="1" t="s">
        <v>6</v>
      </c>
      <c r="C119" s="6">
        <v>0</v>
      </c>
      <c r="D119" s="6">
        <v>0</v>
      </c>
      <c r="E119" s="6">
        <v>0</v>
      </c>
      <c r="F119" s="6">
        <v>0</v>
      </c>
      <c r="G119" s="6">
        <v>0</v>
      </c>
      <c r="H119" s="6">
        <v>0</v>
      </c>
      <c r="I119" s="6">
        <v>0</v>
      </c>
      <c r="J119" s="6">
        <v>0</v>
      </c>
      <c r="K119" s="6">
        <v>0</v>
      </c>
      <c r="L119" s="6">
        <v>0</v>
      </c>
    </row>
    <row r="120" spans="1:12" ht="10.5" customHeight="1">
      <c r="A120" s="1">
        <v>2</v>
      </c>
      <c r="B120" s="1" t="s">
        <v>20</v>
      </c>
      <c r="C120" s="1">
        <v>772</v>
      </c>
      <c r="D120" s="1">
        <v>0</v>
      </c>
      <c r="E120" s="1">
        <v>2207</v>
      </c>
      <c r="F120" s="1">
        <v>0</v>
      </c>
      <c r="G120" s="1">
        <v>0</v>
      </c>
      <c r="H120" s="1">
        <v>0</v>
      </c>
      <c r="I120" s="1">
        <v>0</v>
      </c>
      <c r="J120" s="1">
        <v>0</v>
      </c>
      <c r="K120" s="1">
        <v>85255</v>
      </c>
      <c r="L120" s="1">
        <v>772</v>
      </c>
    </row>
    <row r="121" spans="1:12" ht="10.5" customHeight="1">
      <c r="A121" s="1">
        <v>3</v>
      </c>
      <c r="B121" s="1" t="s">
        <v>23</v>
      </c>
      <c r="C121" s="1">
        <v>0</v>
      </c>
      <c r="D121" s="1">
        <v>0</v>
      </c>
      <c r="E121" s="1">
        <v>0</v>
      </c>
      <c r="F121" s="1">
        <v>0</v>
      </c>
      <c r="G121" s="1">
        <v>0</v>
      </c>
      <c r="H121" s="1">
        <v>0</v>
      </c>
      <c r="I121" s="1">
        <v>0</v>
      </c>
      <c r="J121" s="1">
        <v>0</v>
      </c>
      <c r="K121" s="1">
        <v>0</v>
      </c>
      <c r="L121" s="1">
        <v>0</v>
      </c>
    </row>
    <row r="122" spans="1:12" ht="10.5" customHeight="1">
      <c r="A122" s="1">
        <v>4</v>
      </c>
      <c r="B122" s="1" t="s">
        <v>26</v>
      </c>
      <c r="C122" s="1">
        <v>0</v>
      </c>
      <c r="D122" s="1">
        <v>0</v>
      </c>
      <c r="E122" s="1">
        <v>0</v>
      </c>
      <c r="F122" s="1">
        <v>0</v>
      </c>
      <c r="G122" s="1">
        <v>0</v>
      </c>
      <c r="H122" s="1">
        <v>0</v>
      </c>
      <c r="I122" s="1">
        <v>0</v>
      </c>
      <c r="J122" s="1">
        <v>0</v>
      </c>
      <c r="K122" s="1">
        <v>0</v>
      </c>
      <c r="L122" s="1">
        <v>0</v>
      </c>
    </row>
    <row r="123" spans="1:12" ht="10.5" customHeight="1"/>
    <row r="124" spans="1:12" ht="10.5" customHeight="1" thickBot="1">
      <c r="A124" s="2" t="s">
        <v>40</v>
      </c>
      <c r="C124" s="7">
        <v>772</v>
      </c>
      <c r="D124" s="7">
        <v>0</v>
      </c>
      <c r="E124" s="7">
        <v>2207</v>
      </c>
      <c r="F124" s="7">
        <v>0</v>
      </c>
      <c r="G124" s="7">
        <v>0</v>
      </c>
      <c r="H124" s="7">
        <v>0</v>
      </c>
      <c r="I124" s="7">
        <v>0</v>
      </c>
      <c r="J124" s="7">
        <v>0</v>
      </c>
      <c r="K124" s="7">
        <v>85255</v>
      </c>
      <c r="L124" s="7">
        <v>772</v>
      </c>
    </row>
    <row r="125" spans="1:12" ht="10.5" customHeight="1" thickTop="1">
      <c r="A125" s="2" t="s">
        <v>5</v>
      </c>
      <c r="B125" s="3"/>
      <c r="C125" s="3"/>
      <c r="D125" s="3"/>
      <c r="E125" s="3"/>
      <c r="F125" s="3"/>
      <c r="G125" s="3"/>
      <c r="H125" s="3"/>
      <c r="I125" s="3"/>
      <c r="J125" s="3"/>
      <c r="K125" s="3"/>
      <c r="L125" s="3"/>
    </row>
    <row r="126" spans="1:12" ht="10.5" customHeight="1"/>
    <row r="127" spans="1:12" ht="44.1" customHeight="1">
      <c r="A127" s="57"/>
      <c r="B127" s="56" t="s">
        <v>29</v>
      </c>
      <c r="C127" s="57" t="s">
        <v>130</v>
      </c>
      <c r="D127" s="57" t="s">
        <v>131</v>
      </c>
      <c r="E127" s="57" t="s">
        <v>132</v>
      </c>
      <c r="F127" s="57" t="s">
        <v>133</v>
      </c>
      <c r="G127" s="57" t="s">
        <v>134</v>
      </c>
      <c r="H127" s="57" t="s">
        <v>135</v>
      </c>
      <c r="I127" s="57" t="s">
        <v>136</v>
      </c>
      <c r="J127" s="57" t="s">
        <v>137</v>
      </c>
      <c r="K127" s="57" t="s">
        <v>138</v>
      </c>
      <c r="L127" s="57" t="s">
        <v>139</v>
      </c>
    </row>
    <row r="128" spans="1:12" ht="10.5" customHeight="1">
      <c r="A128" s="1">
        <v>1</v>
      </c>
      <c r="B128" s="1" t="s">
        <v>6</v>
      </c>
      <c r="C128" s="6">
        <v>0</v>
      </c>
      <c r="D128" s="6">
        <v>0</v>
      </c>
      <c r="E128" s="6">
        <v>0</v>
      </c>
      <c r="F128" s="6">
        <v>0</v>
      </c>
      <c r="G128" s="6">
        <v>0</v>
      </c>
      <c r="H128" s="6">
        <v>0</v>
      </c>
      <c r="I128" s="6">
        <v>0</v>
      </c>
      <c r="J128" s="6">
        <v>0</v>
      </c>
      <c r="K128" s="6">
        <v>0</v>
      </c>
      <c r="L128" s="6">
        <v>0</v>
      </c>
    </row>
    <row r="129" spans="1:12" ht="10.5" customHeight="1">
      <c r="A129" s="1">
        <v>2</v>
      </c>
      <c r="B129" s="1" t="s">
        <v>20</v>
      </c>
      <c r="C129" s="1">
        <v>196150</v>
      </c>
      <c r="D129" s="1">
        <v>0</v>
      </c>
      <c r="E129" s="1">
        <v>705982</v>
      </c>
      <c r="F129" s="1">
        <v>0</v>
      </c>
      <c r="G129" s="1">
        <v>3180</v>
      </c>
      <c r="H129" s="1">
        <v>52808</v>
      </c>
      <c r="I129" s="1">
        <v>9694</v>
      </c>
      <c r="J129" s="1">
        <v>347241</v>
      </c>
      <c r="K129" s="1">
        <v>0</v>
      </c>
      <c r="L129" s="1">
        <v>20206</v>
      </c>
    </row>
    <row r="130" spans="1:12" ht="10.5" customHeight="1">
      <c r="A130" s="1">
        <v>3</v>
      </c>
      <c r="B130" s="1" t="s">
        <v>23</v>
      </c>
      <c r="C130" s="1">
        <v>0</v>
      </c>
      <c r="D130" s="1">
        <v>0</v>
      </c>
      <c r="E130" s="1">
        <v>0</v>
      </c>
      <c r="F130" s="1">
        <v>0</v>
      </c>
      <c r="G130" s="1">
        <v>0</v>
      </c>
      <c r="H130" s="1">
        <v>0</v>
      </c>
      <c r="I130" s="1">
        <v>0</v>
      </c>
      <c r="J130" s="1">
        <v>0</v>
      </c>
      <c r="K130" s="1">
        <v>0</v>
      </c>
      <c r="L130" s="1">
        <v>0</v>
      </c>
    </row>
    <row r="131" spans="1:12" ht="10.5" customHeight="1">
      <c r="A131" s="1">
        <v>4</v>
      </c>
      <c r="B131" s="1" t="s">
        <v>26</v>
      </c>
      <c r="C131" s="1">
        <v>0</v>
      </c>
      <c r="D131" s="1">
        <v>0</v>
      </c>
      <c r="E131" s="1">
        <v>0</v>
      </c>
      <c r="F131" s="1">
        <v>0</v>
      </c>
      <c r="G131" s="1">
        <v>0</v>
      </c>
      <c r="H131" s="1">
        <v>0</v>
      </c>
      <c r="I131" s="1">
        <v>0</v>
      </c>
      <c r="J131" s="1">
        <v>0</v>
      </c>
      <c r="K131" s="1">
        <v>0</v>
      </c>
      <c r="L131" s="1">
        <v>0</v>
      </c>
    </row>
    <row r="132" spans="1:12" ht="10.5" customHeight="1"/>
    <row r="133" spans="1:12" ht="10.5" customHeight="1" thickBot="1">
      <c r="A133" s="2" t="s">
        <v>40</v>
      </c>
      <c r="C133" s="7">
        <v>196150</v>
      </c>
      <c r="D133" s="7">
        <v>0</v>
      </c>
      <c r="E133" s="7">
        <v>705982</v>
      </c>
      <c r="F133" s="7">
        <v>0</v>
      </c>
      <c r="G133" s="7">
        <v>3180</v>
      </c>
      <c r="H133" s="7">
        <v>52808</v>
      </c>
      <c r="I133" s="7">
        <v>9694</v>
      </c>
      <c r="J133" s="7">
        <v>347241</v>
      </c>
      <c r="K133" s="7">
        <v>0</v>
      </c>
      <c r="L133" s="7">
        <v>20206</v>
      </c>
    </row>
    <row r="134" spans="1:12" ht="10.5" customHeight="1" thickTop="1">
      <c r="A134" s="2" t="s">
        <v>5</v>
      </c>
      <c r="B134" s="3"/>
      <c r="C134" s="3"/>
      <c r="D134" s="3"/>
      <c r="E134" s="3"/>
      <c r="F134" s="3"/>
      <c r="G134" s="3"/>
      <c r="H134" s="3"/>
      <c r="I134" s="3"/>
      <c r="J134" s="3"/>
      <c r="K134" s="3"/>
      <c r="L134" s="3"/>
    </row>
    <row r="135" spans="1:12" ht="10.5" customHeight="1"/>
    <row r="136" spans="1:12" ht="44.1" customHeight="1">
      <c r="A136" s="57"/>
      <c r="B136" s="56" t="s">
        <v>29</v>
      </c>
      <c r="C136" s="57" t="s">
        <v>140</v>
      </c>
      <c r="D136" s="57" t="s">
        <v>141</v>
      </c>
      <c r="E136" s="57" t="s">
        <v>142</v>
      </c>
      <c r="F136" s="57" t="s">
        <v>143</v>
      </c>
      <c r="G136" s="57" t="s">
        <v>144</v>
      </c>
      <c r="H136" s="57" t="s">
        <v>145</v>
      </c>
      <c r="I136" s="57" t="s">
        <v>146</v>
      </c>
      <c r="J136" s="57" t="s">
        <v>147</v>
      </c>
      <c r="K136" s="57" t="s">
        <v>148</v>
      </c>
      <c r="L136" s="57" t="s">
        <v>149</v>
      </c>
    </row>
    <row r="137" spans="1:12" ht="10.5" customHeight="1">
      <c r="A137" s="1">
        <v>1</v>
      </c>
      <c r="B137" s="1" t="s">
        <v>6</v>
      </c>
      <c r="C137" s="6">
        <v>0</v>
      </c>
      <c r="D137" s="6">
        <v>0</v>
      </c>
      <c r="E137" s="6">
        <v>0</v>
      </c>
      <c r="F137" s="6">
        <v>0</v>
      </c>
      <c r="G137" s="6">
        <v>0</v>
      </c>
      <c r="H137" s="6">
        <v>0</v>
      </c>
      <c r="I137" s="6">
        <v>0</v>
      </c>
      <c r="J137" s="6">
        <v>0</v>
      </c>
      <c r="K137" s="6">
        <v>0</v>
      </c>
      <c r="L137" s="6">
        <v>0</v>
      </c>
    </row>
    <row r="138" spans="1:12" ht="10.5" customHeight="1">
      <c r="A138" s="1">
        <v>2</v>
      </c>
      <c r="B138" s="1" t="s">
        <v>20</v>
      </c>
      <c r="C138" s="1">
        <v>5187</v>
      </c>
      <c r="D138" s="1">
        <v>41439</v>
      </c>
      <c r="E138" s="1">
        <v>0</v>
      </c>
      <c r="F138" s="1">
        <v>9123</v>
      </c>
      <c r="G138" s="1">
        <v>36260</v>
      </c>
      <c r="H138" s="1">
        <v>1698</v>
      </c>
      <c r="I138" s="1">
        <v>307979</v>
      </c>
      <c r="J138" s="1">
        <v>0</v>
      </c>
      <c r="K138" s="1">
        <v>0</v>
      </c>
      <c r="L138" s="1">
        <v>4524744</v>
      </c>
    </row>
    <row r="139" spans="1:12" ht="10.5" customHeight="1">
      <c r="A139" s="1">
        <v>3</v>
      </c>
      <c r="B139" s="1" t="s">
        <v>23</v>
      </c>
      <c r="C139" s="1">
        <v>0</v>
      </c>
      <c r="D139" s="1">
        <v>0</v>
      </c>
      <c r="E139" s="1">
        <v>0</v>
      </c>
      <c r="F139" s="1">
        <v>0</v>
      </c>
      <c r="G139" s="1">
        <v>0</v>
      </c>
      <c r="H139" s="1">
        <v>0</v>
      </c>
      <c r="I139" s="1">
        <v>0</v>
      </c>
      <c r="J139" s="1">
        <v>0</v>
      </c>
      <c r="K139" s="1">
        <v>0</v>
      </c>
      <c r="L139" s="1">
        <v>0</v>
      </c>
    </row>
    <row r="140" spans="1:12" ht="10.5" customHeight="1">
      <c r="A140" s="1">
        <v>4</v>
      </c>
      <c r="B140" s="1" t="s">
        <v>26</v>
      </c>
      <c r="C140" s="1">
        <v>0</v>
      </c>
      <c r="D140" s="1">
        <v>0</v>
      </c>
      <c r="E140" s="1">
        <v>0</v>
      </c>
      <c r="F140" s="1">
        <v>0</v>
      </c>
      <c r="G140" s="1">
        <v>0</v>
      </c>
      <c r="H140" s="1">
        <v>0</v>
      </c>
      <c r="I140" s="1">
        <v>0</v>
      </c>
      <c r="J140" s="1">
        <v>0</v>
      </c>
      <c r="K140" s="1">
        <v>0</v>
      </c>
      <c r="L140" s="1">
        <v>0</v>
      </c>
    </row>
    <row r="141" spans="1:12" ht="10.5" customHeight="1"/>
    <row r="142" spans="1:12" ht="10.5" customHeight="1" thickBot="1">
      <c r="A142" s="2" t="s">
        <v>40</v>
      </c>
      <c r="C142" s="7">
        <v>5187</v>
      </c>
      <c r="D142" s="7">
        <v>41439</v>
      </c>
      <c r="E142" s="7">
        <v>0</v>
      </c>
      <c r="F142" s="7">
        <v>9123</v>
      </c>
      <c r="G142" s="7">
        <v>36260</v>
      </c>
      <c r="H142" s="7">
        <v>1698</v>
      </c>
      <c r="I142" s="7">
        <v>307979</v>
      </c>
      <c r="J142" s="7">
        <v>0</v>
      </c>
      <c r="K142" s="7">
        <v>0</v>
      </c>
      <c r="L142" s="7">
        <v>4524744</v>
      </c>
    </row>
    <row r="143" spans="1:12" ht="10.5" customHeight="1" thickTop="1">
      <c r="A143" s="2" t="s">
        <v>5</v>
      </c>
      <c r="B143" s="3"/>
      <c r="C143" s="3"/>
      <c r="D143" s="3"/>
      <c r="E143" s="3"/>
      <c r="F143" s="3"/>
      <c r="G143" s="3"/>
      <c r="H143" s="3"/>
      <c r="I143" s="3"/>
      <c r="J143" s="3"/>
      <c r="K143" s="3"/>
      <c r="L143" s="3"/>
    </row>
    <row r="144" spans="1:12" ht="10.5" customHeight="1"/>
    <row r="145" spans="1:12" ht="44.1" customHeight="1">
      <c r="A145" s="57"/>
      <c r="B145" s="56" t="s">
        <v>29</v>
      </c>
      <c r="C145" s="57" t="s">
        <v>150</v>
      </c>
      <c r="D145" s="57" t="s">
        <v>151</v>
      </c>
      <c r="E145" s="57" t="s">
        <v>152</v>
      </c>
      <c r="F145" s="57" t="s">
        <v>153</v>
      </c>
      <c r="G145" s="57" t="s">
        <v>154</v>
      </c>
      <c r="H145" s="57" t="s">
        <v>155</v>
      </c>
      <c r="I145" s="57" t="s">
        <v>156</v>
      </c>
      <c r="J145" s="57" t="s">
        <v>157</v>
      </c>
      <c r="K145" s="57" t="s">
        <v>158</v>
      </c>
      <c r="L145" s="57" t="s">
        <v>159</v>
      </c>
    </row>
    <row r="146" spans="1:12" ht="10.5" customHeight="1">
      <c r="A146" s="1">
        <v>1</v>
      </c>
      <c r="B146" s="1" t="s">
        <v>6</v>
      </c>
      <c r="C146" s="6">
        <v>0</v>
      </c>
      <c r="D146" s="6">
        <v>0</v>
      </c>
      <c r="E146" s="6">
        <v>0</v>
      </c>
      <c r="F146" s="6">
        <v>0</v>
      </c>
      <c r="G146" s="6">
        <v>0</v>
      </c>
      <c r="H146" s="6">
        <v>0</v>
      </c>
      <c r="I146" s="6">
        <v>0</v>
      </c>
      <c r="J146" s="6">
        <v>0</v>
      </c>
      <c r="K146" s="6">
        <v>0</v>
      </c>
      <c r="L146" s="6">
        <v>0</v>
      </c>
    </row>
    <row r="147" spans="1:12" ht="10.5" customHeight="1">
      <c r="A147" s="1">
        <v>2</v>
      </c>
      <c r="B147" s="1" t="s">
        <v>20</v>
      </c>
      <c r="C147" s="1">
        <v>23201</v>
      </c>
      <c r="D147" s="1">
        <v>0</v>
      </c>
      <c r="E147" s="1">
        <v>77575</v>
      </c>
      <c r="F147" s="1">
        <v>41555</v>
      </c>
      <c r="G147" s="1">
        <v>0</v>
      </c>
      <c r="H147" s="1">
        <v>0</v>
      </c>
      <c r="I147" s="1">
        <v>0</v>
      </c>
      <c r="J147" s="1">
        <v>33358</v>
      </c>
      <c r="K147" s="1">
        <v>0</v>
      </c>
      <c r="L147" s="1">
        <v>48763</v>
      </c>
    </row>
    <row r="148" spans="1:12" ht="10.5" customHeight="1">
      <c r="A148" s="1">
        <v>3</v>
      </c>
      <c r="B148" s="1" t="s">
        <v>23</v>
      </c>
      <c r="C148" s="1">
        <v>0</v>
      </c>
      <c r="D148" s="1">
        <v>0</v>
      </c>
      <c r="E148" s="1">
        <v>0</v>
      </c>
      <c r="F148" s="1">
        <v>0</v>
      </c>
      <c r="G148" s="1">
        <v>0</v>
      </c>
      <c r="H148" s="1">
        <v>0</v>
      </c>
      <c r="I148" s="1">
        <v>0</v>
      </c>
      <c r="J148" s="1">
        <v>0</v>
      </c>
      <c r="K148" s="1">
        <v>0</v>
      </c>
      <c r="L148" s="1">
        <v>0</v>
      </c>
    </row>
    <row r="149" spans="1:12" ht="10.5" customHeight="1">
      <c r="A149" s="1">
        <v>4</v>
      </c>
      <c r="B149" s="1" t="s">
        <v>26</v>
      </c>
      <c r="C149" s="1">
        <v>0</v>
      </c>
      <c r="D149" s="1">
        <v>0</v>
      </c>
      <c r="E149" s="1">
        <v>0</v>
      </c>
      <c r="F149" s="1">
        <v>0</v>
      </c>
      <c r="G149" s="1">
        <v>0</v>
      </c>
      <c r="H149" s="1">
        <v>0</v>
      </c>
      <c r="I149" s="1">
        <v>0</v>
      </c>
      <c r="J149" s="1">
        <v>0</v>
      </c>
      <c r="K149" s="1">
        <v>0</v>
      </c>
      <c r="L149" s="1">
        <v>0</v>
      </c>
    </row>
    <row r="150" spans="1:12" ht="10.5" customHeight="1"/>
    <row r="151" spans="1:12" ht="10.5" customHeight="1" thickBot="1">
      <c r="A151" s="2" t="s">
        <v>40</v>
      </c>
      <c r="C151" s="7">
        <v>23201</v>
      </c>
      <c r="D151" s="7">
        <v>0</v>
      </c>
      <c r="E151" s="7">
        <v>77575</v>
      </c>
      <c r="F151" s="7">
        <v>41555</v>
      </c>
      <c r="G151" s="7">
        <v>0</v>
      </c>
      <c r="H151" s="7">
        <v>0</v>
      </c>
      <c r="I151" s="7">
        <v>0</v>
      </c>
      <c r="J151" s="7">
        <v>33358</v>
      </c>
      <c r="K151" s="7">
        <v>0</v>
      </c>
      <c r="L151" s="7">
        <v>48763</v>
      </c>
    </row>
    <row r="152" spans="1:12" ht="10.5" customHeight="1" thickTop="1">
      <c r="A152" s="2" t="s">
        <v>5</v>
      </c>
      <c r="B152" s="3"/>
      <c r="C152" s="3"/>
      <c r="D152" s="3"/>
      <c r="E152" s="3"/>
      <c r="F152" s="3"/>
      <c r="G152" s="3"/>
      <c r="H152" s="3"/>
      <c r="I152" s="3"/>
      <c r="J152" s="3"/>
      <c r="K152" s="3"/>
      <c r="L152" s="3"/>
    </row>
    <row r="153" spans="1:12" ht="10.5" customHeight="1"/>
    <row r="154" spans="1:12" ht="44.1" customHeight="1">
      <c r="A154" s="57"/>
      <c r="B154" s="56" t="s">
        <v>29</v>
      </c>
      <c r="C154" s="57" t="s">
        <v>160</v>
      </c>
      <c r="D154" s="57" t="s">
        <v>161</v>
      </c>
      <c r="E154" s="57" t="s">
        <v>162</v>
      </c>
      <c r="F154" s="57" t="s">
        <v>163</v>
      </c>
      <c r="G154" s="57" t="s">
        <v>164</v>
      </c>
      <c r="H154" s="57" t="s">
        <v>165</v>
      </c>
      <c r="I154" s="57" t="s">
        <v>166</v>
      </c>
      <c r="J154" s="57" t="s">
        <v>167</v>
      </c>
      <c r="K154" s="57" t="s">
        <v>168</v>
      </c>
      <c r="L154" s="57" t="s">
        <v>169</v>
      </c>
    </row>
    <row r="155" spans="1:12" ht="10.5" customHeight="1">
      <c r="A155" s="1">
        <v>1</v>
      </c>
      <c r="B155" s="1" t="s">
        <v>6</v>
      </c>
      <c r="C155" s="6">
        <v>0</v>
      </c>
      <c r="D155" s="6">
        <v>0</v>
      </c>
      <c r="E155" s="6">
        <v>0</v>
      </c>
      <c r="F155" s="6">
        <v>0</v>
      </c>
      <c r="G155" s="6">
        <v>0</v>
      </c>
      <c r="H155" s="6">
        <v>0</v>
      </c>
      <c r="I155" s="6">
        <v>0</v>
      </c>
      <c r="J155" s="6">
        <v>0</v>
      </c>
      <c r="K155" s="6">
        <v>0</v>
      </c>
      <c r="L155" s="6">
        <v>0</v>
      </c>
    </row>
    <row r="156" spans="1:12" ht="10.5" customHeight="1">
      <c r="A156" s="1">
        <v>2</v>
      </c>
      <c r="B156" s="1" t="s">
        <v>20</v>
      </c>
      <c r="C156" s="1">
        <v>0</v>
      </c>
      <c r="D156" s="1">
        <v>528016</v>
      </c>
      <c r="E156" s="1">
        <v>119084</v>
      </c>
      <c r="F156" s="1">
        <v>8521</v>
      </c>
      <c r="G156" s="1">
        <v>10119</v>
      </c>
      <c r="H156" s="1">
        <v>0</v>
      </c>
      <c r="I156" s="1">
        <v>0</v>
      </c>
      <c r="J156" s="1">
        <v>356935</v>
      </c>
      <c r="K156" s="1">
        <v>465877</v>
      </c>
      <c r="L156" s="1">
        <v>0</v>
      </c>
    </row>
    <row r="157" spans="1:12" ht="10.5" customHeight="1">
      <c r="A157" s="1">
        <v>3</v>
      </c>
      <c r="B157" s="1" t="s">
        <v>23</v>
      </c>
      <c r="C157" s="1">
        <v>0</v>
      </c>
      <c r="D157" s="1">
        <v>0</v>
      </c>
      <c r="E157" s="1">
        <v>0</v>
      </c>
      <c r="F157" s="1">
        <v>0</v>
      </c>
      <c r="G157" s="1">
        <v>0</v>
      </c>
      <c r="H157" s="1">
        <v>0</v>
      </c>
      <c r="I157" s="1">
        <v>0</v>
      </c>
      <c r="J157" s="1">
        <v>0</v>
      </c>
      <c r="K157" s="1">
        <v>0</v>
      </c>
      <c r="L157" s="1">
        <v>0</v>
      </c>
    </row>
    <row r="158" spans="1:12" ht="10.5" customHeight="1">
      <c r="A158" s="1">
        <v>4</v>
      </c>
      <c r="B158" s="1" t="s">
        <v>26</v>
      </c>
      <c r="C158" s="1">
        <v>0</v>
      </c>
      <c r="D158" s="1">
        <v>0</v>
      </c>
      <c r="E158" s="1">
        <v>0</v>
      </c>
      <c r="F158" s="1">
        <v>0</v>
      </c>
      <c r="G158" s="1">
        <v>0</v>
      </c>
      <c r="H158" s="1">
        <v>0</v>
      </c>
      <c r="I158" s="1">
        <v>0</v>
      </c>
      <c r="J158" s="1">
        <v>0</v>
      </c>
      <c r="K158" s="1">
        <v>0</v>
      </c>
      <c r="L158" s="1">
        <v>0</v>
      </c>
    </row>
    <row r="159" spans="1:12" ht="10.5" customHeight="1"/>
    <row r="160" spans="1:12" ht="10.5" customHeight="1" thickBot="1">
      <c r="A160" s="2" t="s">
        <v>40</v>
      </c>
      <c r="C160" s="7">
        <v>0</v>
      </c>
      <c r="D160" s="7">
        <v>528016</v>
      </c>
      <c r="E160" s="7">
        <v>119084</v>
      </c>
      <c r="F160" s="7">
        <v>8521</v>
      </c>
      <c r="G160" s="7">
        <v>10119</v>
      </c>
      <c r="H160" s="7">
        <v>0</v>
      </c>
      <c r="I160" s="7">
        <v>0</v>
      </c>
      <c r="J160" s="7">
        <v>356935</v>
      </c>
      <c r="K160" s="7">
        <v>465877</v>
      </c>
      <c r="L160" s="7">
        <v>0</v>
      </c>
    </row>
    <row r="161" spans="1:12" ht="10.5" customHeight="1" thickTop="1">
      <c r="A161" s="2" t="s">
        <v>5</v>
      </c>
      <c r="B161" s="3"/>
      <c r="C161" s="3"/>
      <c r="D161" s="3"/>
      <c r="E161" s="3"/>
      <c r="F161" s="3"/>
      <c r="G161" s="3"/>
      <c r="H161" s="3"/>
      <c r="I161" s="3"/>
      <c r="J161" s="3"/>
      <c r="K161" s="3"/>
      <c r="L161" s="3"/>
    </row>
    <row r="162" spans="1:12" ht="10.5" customHeight="1"/>
    <row r="163" spans="1:12" ht="44.1" customHeight="1">
      <c r="A163" s="57"/>
      <c r="B163" s="56" t="s">
        <v>29</v>
      </c>
      <c r="C163" s="57" t="s">
        <v>170</v>
      </c>
      <c r="D163" s="57" t="s">
        <v>171</v>
      </c>
      <c r="E163" s="57" t="s">
        <v>172</v>
      </c>
      <c r="F163" s="57" t="s">
        <v>173</v>
      </c>
      <c r="G163" s="57" t="s">
        <v>174</v>
      </c>
      <c r="H163" s="57" t="s">
        <v>175</v>
      </c>
      <c r="I163" s="57" t="s">
        <v>176</v>
      </c>
      <c r="J163" s="57" t="s">
        <v>177</v>
      </c>
      <c r="K163" s="57" t="s">
        <v>178</v>
      </c>
      <c r="L163" s="57" t="s">
        <v>179</v>
      </c>
    </row>
    <row r="164" spans="1:12" ht="10.5" customHeight="1">
      <c r="A164" s="1">
        <v>1</v>
      </c>
      <c r="B164" s="1" t="s">
        <v>6</v>
      </c>
      <c r="C164" s="6">
        <v>0</v>
      </c>
      <c r="D164" s="6">
        <v>0</v>
      </c>
      <c r="E164" s="6">
        <v>0</v>
      </c>
      <c r="F164" s="6">
        <v>0</v>
      </c>
      <c r="G164" s="6">
        <v>0</v>
      </c>
      <c r="H164" s="6">
        <v>0</v>
      </c>
      <c r="I164" s="6">
        <v>0</v>
      </c>
      <c r="J164" s="6">
        <v>0</v>
      </c>
      <c r="K164" s="6">
        <v>0</v>
      </c>
      <c r="L164" s="6">
        <v>0</v>
      </c>
    </row>
    <row r="165" spans="1:12" ht="10.5" customHeight="1">
      <c r="A165" s="1">
        <v>2</v>
      </c>
      <c r="B165" s="1" t="s">
        <v>20</v>
      </c>
      <c r="C165" s="1">
        <v>0</v>
      </c>
      <c r="D165" s="1">
        <v>0</v>
      </c>
      <c r="E165" s="1">
        <v>319610</v>
      </c>
      <c r="F165" s="1">
        <v>29977</v>
      </c>
      <c r="G165" s="1">
        <v>110308</v>
      </c>
      <c r="H165" s="1">
        <v>290381</v>
      </c>
      <c r="I165" s="1">
        <v>154</v>
      </c>
      <c r="J165" s="1">
        <v>332499</v>
      </c>
      <c r="K165" s="1">
        <v>140062</v>
      </c>
      <c r="L165" s="1">
        <v>1149762</v>
      </c>
    </row>
    <row r="166" spans="1:12" ht="10.5" customHeight="1">
      <c r="A166" s="1">
        <v>3</v>
      </c>
      <c r="B166" s="1" t="s">
        <v>23</v>
      </c>
      <c r="C166" s="1">
        <v>0</v>
      </c>
      <c r="D166" s="1">
        <v>0</v>
      </c>
      <c r="E166" s="1">
        <v>0</v>
      </c>
      <c r="F166" s="1">
        <v>0</v>
      </c>
      <c r="G166" s="1">
        <v>0</v>
      </c>
      <c r="H166" s="1">
        <v>0</v>
      </c>
      <c r="I166" s="1">
        <v>0</v>
      </c>
      <c r="J166" s="1">
        <v>0</v>
      </c>
      <c r="K166" s="1">
        <v>0</v>
      </c>
      <c r="L166" s="1">
        <v>0</v>
      </c>
    </row>
    <row r="167" spans="1:12" ht="10.5" customHeight="1">
      <c r="A167" s="1">
        <v>4</v>
      </c>
      <c r="B167" s="1" t="s">
        <v>26</v>
      </c>
      <c r="C167" s="1">
        <v>0</v>
      </c>
      <c r="D167" s="1">
        <v>0</v>
      </c>
      <c r="E167" s="1">
        <v>0</v>
      </c>
      <c r="F167" s="1">
        <v>0</v>
      </c>
      <c r="G167" s="1">
        <v>0</v>
      </c>
      <c r="H167" s="1">
        <v>0</v>
      </c>
      <c r="I167" s="1">
        <v>0</v>
      </c>
      <c r="J167" s="1">
        <v>0</v>
      </c>
      <c r="K167" s="1">
        <v>0</v>
      </c>
      <c r="L167" s="1">
        <v>0</v>
      </c>
    </row>
    <row r="168" spans="1:12" ht="10.5" customHeight="1"/>
    <row r="169" spans="1:12" ht="10.5" customHeight="1" thickBot="1">
      <c r="A169" s="2" t="s">
        <v>40</v>
      </c>
      <c r="C169" s="7">
        <v>0</v>
      </c>
      <c r="D169" s="7">
        <v>0</v>
      </c>
      <c r="E169" s="7">
        <v>319610</v>
      </c>
      <c r="F169" s="7">
        <v>29977</v>
      </c>
      <c r="G169" s="7">
        <v>110308</v>
      </c>
      <c r="H169" s="7">
        <v>290381</v>
      </c>
      <c r="I169" s="7">
        <v>154</v>
      </c>
      <c r="J169" s="7">
        <v>332499</v>
      </c>
      <c r="K169" s="7">
        <v>140062</v>
      </c>
      <c r="L169" s="7">
        <v>1149762</v>
      </c>
    </row>
    <row r="170" spans="1:12" ht="10.5" customHeight="1" thickTop="1">
      <c r="A170" s="2" t="s">
        <v>5</v>
      </c>
      <c r="B170" s="3"/>
      <c r="C170" s="3"/>
      <c r="D170" s="3"/>
      <c r="E170" s="3"/>
      <c r="F170" s="3"/>
      <c r="G170" s="3"/>
      <c r="H170" s="3"/>
      <c r="I170" s="3"/>
      <c r="J170" s="3"/>
      <c r="K170" s="3"/>
      <c r="L170" s="3"/>
    </row>
    <row r="171" spans="1:12" ht="10.5" customHeight="1"/>
    <row r="172" spans="1:12" ht="44.1" customHeight="1">
      <c r="A172" s="57"/>
      <c r="B172" s="56" t="s">
        <v>29</v>
      </c>
      <c r="C172" s="57" t="s">
        <v>180</v>
      </c>
      <c r="D172" s="57" t="s">
        <v>181</v>
      </c>
      <c r="E172" s="57" t="s">
        <v>182</v>
      </c>
      <c r="F172" s="57" t="s">
        <v>183</v>
      </c>
      <c r="G172" s="57" t="s">
        <v>184</v>
      </c>
      <c r="H172" s="57" t="s">
        <v>185</v>
      </c>
      <c r="I172" s="57" t="s">
        <v>186</v>
      </c>
      <c r="J172" s="57" t="s">
        <v>187</v>
      </c>
      <c r="K172" s="57" t="s">
        <v>188</v>
      </c>
      <c r="L172" s="57" t="s">
        <v>189</v>
      </c>
    </row>
    <row r="173" spans="1:12" ht="10.5" customHeight="1">
      <c r="A173" s="1">
        <v>1</v>
      </c>
      <c r="B173" s="1" t="s">
        <v>6</v>
      </c>
      <c r="C173" s="6">
        <v>0</v>
      </c>
      <c r="D173" s="6">
        <v>0</v>
      </c>
      <c r="E173" s="6">
        <v>0</v>
      </c>
      <c r="F173" s="6">
        <v>0</v>
      </c>
      <c r="G173" s="6">
        <v>0</v>
      </c>
      <c r="H173" s="6">
        <v>0</v>
      </c>
      <c r="I173" s="6">
        <v>0</v>
      </c>
      <c r="J173" s="6">
        <v>0</v>
      </c>
      <c r="K173" s="6">
        <v>0</v>
      </c>
      <c r="L173" s="6">
        <v>0</v>
      </c>
    </row>
    <row r="174" spans="1:12" ht="10.5" customHeight="1">
      <c r="A174" s="1">
        <v>2</v>
      </c>
      <c r="B174" s="1" t="s">
        <v>20</v>
      </c>
      <c r="C174" s="1">
        <v>131896</v>
      </c>
      <c r="D174" s="1">
        <v>0</v>
      </c>
      <c r="E174" s="1">
        <v>398027</v>
      </c>
      <c r="F174" s="1">
        <v>0</v>
      </c>
      <c r="G174" s="1">
        <v>31513</v>
      </c>
      <c r="H174" s="1">
        <v>2840</v>
      </c>
      <c r="I174" s="1">
        <v>0</v>
      </c>
      <c r="J174" s="1">
        <v>61221</v>
      </c>
      <c r="K174" s="1">
        <v>309</v>
      </c>
      <c r="L174" s="1">
        <v>334151</v>
      </c>
    </row>
    <row r="175" spans="1:12" ht="10.5" customHeight="1">
      <c r="A175" s="1">
        <v>3</v>
      </c>
      <c r="B175" s="1" t="s">
        <v>23</v>
      </c>
      <c r="C175" s="1">
        <v>0</v>
      </c>
      <c r="D175" s="1">
        <v>0</v>
      </c>
      <c r="E175" s="1">
        <v>0</v>
      </c>
      <c r="F175" s="1">
        <v>0</v>
      </c>
      <c r="G175" s="1">
        <v>0</v>
      </c>
      <c r="H175" s="1">
        <v>0</v>
      </c>
      <c r="I175" s="1">
        <v>0</v>
      </c>
      <c r="J175" s="1">
        <v>0</v>
      </c>
      <c r="K175" s="1">
        <v>0</v>
      </c>
      <c r="L175" s="1">
        <v>0</v>
      </c>
    </row>
    <row r="176" spans="1:12" ht="10.5" customHeight="1">
      <c r="A176" s="1">
        <v>4</v>
      </c>
      <c r="B176" s="1" t="s">
        <v>26</v>
      </c>
      <c r="C176" s="1">
        <v>0</v>
      </c>
      <c r="D176" s="1">
        <v>0</v>
      </c>
      <c r="E176" s="1">
        <v>0</v>
      </c>
      <c r="F176" s="1">
        <v>0</v>
      </c>
      <c r="G176" s="1">
        <v>0</v>
      </c>
      <c r="H176" s="1">
        <v>0</v>
      </c>
      <c r="I176" s="1">
        <v>0</v>
      </c>
      <c r="J176" s="1">
        <v>0</v>
      </c>
      <c r="K176" s="1">
        <v>0</v>
      </c>
      <c r="L176" s="1">
        <v>0</v>
      </c>
    </row>
    <row r="177" spans="1:12" ht="10.5" customHeight="1"/>
    <row r="178" spans="1:12" ht="10.5" customHeight="1" thickBot="1">
      <c r="A178" s="2" t="s">
        <v>40</v>
      </c>
      <c r="C178" s="7">
        <v>131896</v>
      </c>
      <c r="D178" s="7">
        <v>0</v>
      </c>
      <c r="E178" s="7">
        <v>398027</v>
      </c>
      <c r="F178" s="7">
        <v>0</v>
      </c>
      <c r="G178" s="7">
        <v>31513</v>
      </c>
      <c r="H178" s="7">
        <v>2840</v>
      </c>
      <c r="I178" s="7">
        <v>0</v>
      </c>
      <c r="J178" s="7">
        <v>61221</v>
      </c>
      <c r="K178" s="7">
        <v>309</v>
      </c>
      <c r="L178" s="7">
        <v>334151</v>
      </c>
    </row>
    <row r="179" spans="1:12" ht="10.5" customHeight="1" thickTop="1">
      <c r="A179" s="2" t="s">
        <v>5</v>
      </c>
      <c r="B179" s="3"/>
      <c r="C179" s="3"/>
      <c r="D179" s="3"/>
      <c r="E179" s="3"/>
      <c r="F179" s="3"/>
      <c r="G179" s="3"/>
      <c r="H179" s="3"/>
      <c r="I179" s="3"/>
      <c r="J179" s="3"/>
      <c r="K179" s="3"/>
      <c r="L179" s="3"/>
    </row>
    <row r="180" spans="1:12" ht="10.5" customHeight="1"/>
    <row r="181" spans="1:12" ht="44.1" customHeight="1">
      <c r="A181" s="57"/>
      <c r="B181" s="56" t="s">
        <v>29</v>
      </c>
      <c r="C181" s="57" t="s">
        <v>190</v>
      </c>
      <c r="D181" s="57" t="s">
        <v>191</v>
      </c>
      <c r="E181" s="57" t="s">
        <v>192</v>
      </c>
      <c r="F181" s="57" t="s">
        <v>193</v>
      </c>
      <c r="G181" s="57" t="s">
        <v>194</v>
      </c>
      <c r="H181" s="57" t="s">
        <v>195</v>
      </c>
      <c r="I181" s="57" t="s">
        <v>196</v>
      </c>
      <c r="J181" s="57" t="s">
        <v>197</v>
      </c>
      <c r="K181" s="57" t="s">
        <v>198</v>
      </c>
      <c r="L181" s="57" t="s">
        <v>199</v>
      </c>
    </row>
    <row r="182" spans="1:12" ht="10.5" customHeight="1">
      <c r="A182" s="1">
        <v>1</v>
      </c>
      <c r="B182" s="1" t="s">
        <v>6</v>
      </c>
      <c r="C182" s="6">
        <v>0</v>
      </c>
      <c r="D182" s="6">
        <v>0</v>
      </c>
      <c r="E182" s="6">
        <v>0</v>
      </c>
      <c r="F182" s="6">
        <v>0</v>
      </c>
      <c r="G182" s="6">
        <v>0</v>
      </c>
      <c r="H182" s="6">
        <v>0</v>
      </c>
      <c r="I182" s="6">
        <v>0</v>
      </c>
      <c r="J182" s="6">
        <v>0</v>
      </c>
      <c r="K182" s="6">
        <v>0</v>
      </c>
      <c r="L182" s="6">
        <v>0</v>
      </c>
    </row>
    <row r="183" spans="1:12" ht="10.5" customHeight="1">
      <c r="A183" s="1">
        <v>2</v>
      </c>
      <c r="B183" s="1" t="s">
        <v>20</v>
      </c>
      <c r="C183" s="1">
        <v>21657</v>
      </c>
      <c r="D183" s="1">
        <v>136210</v>
      </c>
      <c r="E183" s="1">
        <v>0</v>
      </c>
      <c r="F183" s="1">
        <v>0</v>
      </c>
      <c r="G183" s="1">
        <v>5326</v>
      </c>
      <c r="H183" s="1">
        <v>49458</v>
      </c>
      <c r="I183" s="1">
        <v>0</v>
      </c>
      <c r="J183" s="1">
        <v>0</v>
      </c>
      <c r="K183" s="1">
        <v>317125</v>
      </c>
      <c r="L183" s="1">
        <v>0</v>
      </c>
    </row>
    <row r="184" spans="1:12" ht="10.5" customHeight="1">
      <c r="A184" s="1">
        <v>3</v>
      </c>
      <c r="B184" s="1" t="s">
        <v>23</v>
      </c>
      <c r="C184" s="1">
        <v>0</v>
      </c>
      <c r="D184" s="1">
        <v>0</v>
      </c>
      <c r="E184" s="1">
        <v>0</v>
      </c>
      <c r="F184" s="1">
        <v>0</v>
      </c>
      <c r="G184" s="1">
        <v>0</v>
      </c>
      <c r="H184" s="1">
        <v>0</v>
      </c>
      <c r="I184" s="1">
        <v>0</v>
      </c>
      <c r="J184" s="1">
        <v>0</v>
      </c>
      <c r="K184" s="1">
        <v>0</v>
      </c>
      <c r="L184" s="1">
        <v>0</v>
      </c>
    </row>
    <row r="185" spans="1:12" ht="10.5" customHeight="1">
      <c r="A185" s="1">
        <v>4</v>
      </c>
      <c r="B185" s="1" t="s">
        <v>26</v>
      </c>
      <c r="C185" s="1">
        <v>0</v>
      </c>
      <c r="D185" s="1">
        <v>0</v>
      </c>
      <c r="E185" s="1">
        <v>0</v>
      </c>
      <c r="F185" s="1">
        <v>0</v>
      </c>
      <c r="G185" s="1">
        <v>0</v>
      </c>
      <c r="H185" s="1">
        <v>0</v>
      </c>
      <c r="I185" s="1">
        <v>0</v>
      </c>
      <c r="J185" s="1">
        <v>0</v>
      </c>
      <c r="K185" s="1">
        <v>0</v>
      </c>
      <c r="L185" s="1">
        <v>0</v>
      </c>
    </row>
    <row r="186" spans="1:12" ht="10.5" customHeight="1"/>
    <row r="187" spans="1:12" ht="10.5" customHeight="1" thickBot="1">
      <c r="A187" s="2" t="s">
        <v>40</v>
      </c>
      <c r="C187" s="7">
        <v>21657</v>
      </c>
      <c r="D187" s="7">
        <v>136210</v>
      </c>
      <c r="E187" s="7">
        <v>0</v>
      </c>
      <c r="F187" s="7">
        <v>0</v>
      </c>
      <c r="G187" s="7">
        <v>5326</v>
      </c>
      <c r="H187" s="7">
        <v>49458</v>
      </c>
      <c r="I187" s="7">
        <v>0</v>
      </c>
      <c r="J187" s="7">
        <v>0</v>
      </c>
      <c r="K187" s="7">
        <v>317125</v>
      </c>
      <c r="L187" s="7">
        <v>0</v>
      </c>
    </row>
    <row r="188" spans="1:12" ht="10.5" customHeight="1" thickTop="1">
      <c r="A188" s="2" t="s">
        <v>5</v>
      </c>
      <c r="B188" s="3"/>
      <c r="C188" s="3"/>
      <c r="D188" s="3"/>
      <c r="E188" s="3"/>
      <c r="F188" s="3"/>
      <c r="G188" s="3"/>
      <c r="H188" s="3"/>
      <c r="I188" s="3"/>
      <c r="J188" s="3"/>
      <c r="K188" s="3"/>
      <c r="L188" s="3"/>
    </row>
    <row r="189" spans="1:12" ht="10.5" customHeight="1"/>
    <row r="190" spans="1:12" ht="44.1" customHeight="1">
      <c r="A190" s="57"/>
      <c r="B190" s="56" t="s">
        <v>29</v>
      </c>
      <c r="C190" s="57" t="s">
        <v>200</v>
      </c>
      <c r="D190" s="57" t="s">
        <v>201</v>
      </c>
      <c r="E190" s="57" t="s">
        <v>202</v>
      </c>
      <c r="F190" s="57" t="s">
        <v>203</v>
      </c>
      <c r="G190" s="57" t="s">
        <v>204</v>
      </c>
      <c r="H190" s="57" t="s">
        <v>205</v>
      </c>
      <c r="I190" s="57" t="s">
        <v>206</v>
      </c>
      <c r="J190" s="57" t="s">
        <v>207</v>
      </c>
      <c r="K190" s="57" t="s">
        <v>208</v>
      </c>
      <c r="L190" s="57" t="s">
        <v>209</v>
      </c>
    </row>
    <row r="191" spans="1:12" ht="10.5" customHeight="1">
      <c r="A191" s="1">
        <v>1</v>
      </c>
      <c r="B191" s="1" t="s">
        <v>6</v>
      </c>
      <c r="C191" s="6">
        <v>0</v>
      </c>
      <c r="D191" s="6">
        <v>0</v>
      </c>
      <c r="E191" s="6">
        <v>0</v>
      </c>
      <c r="F191" s="6">
        <v>0</v>
      </c>
      <c r="G191" s="6">
        <v>0</v>
      </c>
      <c r="H191" s="6">
        <v>0</v>
      </c>
      <c r="I191" s="6">
        <v>0</v>
      </c>
      <c r="J191" s="6">
        <v>0</v>
      </c>
      <c r="K191" s="6">
        <v>0</v>
      </c>
      <c r="L191" s="6">
        <v>0</v>
      </c>
    </row>
    <row r="192" spans="1:12" ht="10.5" customHeight="1">
      <c r="A192" s="1">
        <v>2</v>
      </c>
      <c r="B192" s="1" t="s">
        <v>20</v>
      </c>
      <c r="C192" s="1">
        <v>3944</v>
      </c>
      <c r="D192" s="1">
        <v>474359</v>
      </c>
      <c r="E192" s="1">
        <v>0</v>
      </c>
      <c r="F192" s="1">
        <v>18971</v>
      </c>
      <c r="G192" s="1">
        <v>150288</v>
      </c>
      <c r="H192" s="1">
        <v>1142</v>
      </c>
      <c r="I192" s="1">
        <v>2734351</v>
      </c>
      <c r="J192" s="1">
        <v>10134</v>
      </c>
      <c r="K192" s="1">
        <v>54799</v>
      </c>
      <c r="L192" s="1">
        <v>0</v>
      </c>
    </row>
    <row r="193" spans="1:12" ht="10.5" customHeight="1">
      <c r="A193" s="1">
        <v>3</v>
      </c>
      <c r="B193" s="1" t="s">
        <v>23</v>
      </c>
      <c r="C193" s="1">
        <v>0</v>
      </c>
      <c r="D193" s="1">
        <v>0</v>
      </c>
      <c r="E193" s="1">
        <v>0</v>
      </c>
      <c r="F193" s="1">
        <v>0</v>
      </c>
      <c r="G193" s="1">
        <v>0</v>
      </c>
      <c r="H193" s="1">
        <v>0</v>
      </c>
      <c r="I193" s="1">
        <v>0</v>
      </c>
      <c r="J193" s="1">
        <v>0</v>
      </c>
      <c r="K193" s="1">
        <v>0</v>
      </c>
      <c r="L193" s="1">
        <v>0</v>
      </c>
    </row>
    <row r="194" spans="1:12" ht="10.5" customHeight="1">
      <c r="A194" s="1">
        <v>4</v>
      </c>
      <c r="B194" s="1" t="s">
        <v>26</v>
      </c>
      <c r="C194" s="1">
        <v>0</v>
      </c>
      <c r="D194" s="1">
        <v>0</v>
      </c>
      <c r="E194" s="1">
        <v>0</v>
      </c>
      <c r="F194" s="1">
        <v>0</v>
      </c>
      <c r="G194" s="1">
        <v>0</v>
      </c>
      <c r="H194" s="1">
        <v>0</v>
      </c>
      <c r="I194" s="1">
        <v>215106</v>
      </c>
      <c r="J194" s="1">
        <v>0</v>
      </c>
      <c r="K194" s="1">
        <v>0</v>
      </c>
      <c r="L194" s="1">
        <v>0</v>
      </c>
    </row>
    <row r="195" spans="1:12" ht="10.5" customHeight="1"/>
    <row r="196" spans="1:12" ht="10.5" customHeight="1" thickBot="1">
      <c r="A196" s="2" t="s">
        <v>40</v>
      </c>
      <c r="C196" s="7">
        <v>3944</v>
      </c>
      <c r="D196" s="7">
        <v>474359</v>
      </c>
      <c r="E196" s="7">
        <v>0</v>
      </c>
      <c r="F196" s="7">
        <v>18971</v>
      </c>
      <c r="G196" s="7">
        <v>150288</v>
      </c>
      <c r="H196" s="7">
        <v>1142</v>
      </c>
      <c r="I196" s="7">
        <v>2949457</v>
      </c>
      <c r="J196" s="7">
        <v>10134</v>
      </c>
      <c r="K196" s="7">
        <v>54799</v>
      </c>
      <c r="L196" s="7">
        <v>0</v>
      </c>
    </row>
    <row r="197" spans="1:12" ht="10.5" customHeight="1" thickTop="1">
      <c r="A197" s="2" t="s">
        <v>5</v>
      </c>
      <c r="B197" s="3"/>
      <c r="C197" s="3"/>
      <c r="D197" s="3"/>
      <c r="E197" s="3"/>
      <c r="F197" s="3"/>
      <c r="G197" s="3"/>
      <c r="H197" s="3"/>
      <c r="I197" s="3"/>
      <c r="J197" s="3"/>
      <c r="K197" s="3"/>
      <c r="L197" s="3"/>
    </row>
    <row r="198" spans="1:12" ht="10.5" customHeight="1"/>
    <row r="199" spans="1:12" ht="44.1" customHeight="1">
      <c r="A199" s="57"/>
      <c r="B199" s="56" t="s">
        <v>29</v>
      </c>
      <c r="C199" s="57" t="s">
        <v>210</v>
      </c>
      <c r="D199" s="57" t="s">
        <v>211</v>
      </c>
      <c r="E199" s="57" t="s">
        <v>212</v>
      </c>
      <c r="F199" s="57" t="s">
        <v>213</v>
      </c>
      <c r="G199" s="57" t="s">
        <v>214</v>
      </c>
      <c r="H199" s="57" t="s">
        <v>215</v>
      </c>
      <c r="I199" s="57" t="s">
        <v>216</v>
      </c>
      <c r="J199" s="57" t="s">
        <v>217</v>
      </c>
      <c r="K199" s="57" t="s">
        <v>218</v>
      </c>
      <c r="L199" s="57" t="s">
        <v>219</v>
      </c>
    </row>
    <row r="200" spans="1:12" ht="10.5" customHeight="1">
      <c r="A200" s="1">
        <v>1</v>
      </c>
      <c r="B200" s="1" t="s">
        <v>6</v>
      </c>
      <c r="C200" s="6">
        <v>0</v>
      </c>
      <c r="D200" s="6">
        <v>0</v>
      </c>
      <c r="E200" s="6">
        <v>0</v>
      </c>
      <c r="F200" s="6">
        <v>0</v>
      </c>
      <c r="G200" s="6">
        <v>0</v>
      </c>
      <c r="H200" s="6">
        <v>0</v>
      </c>
      <c r="I200" s="6">
        <v>0</v>
      </c>
      <c r="J200" s="6">
        <v>0</v>
      </c>
      <c r="K200" s="6">
        <v>0</v>
      </c>
      <c r="L200" s="6">
        <v>0</v>
      </c>
    </row>
    <row r="201" spans="1:12" ht="10.5" customHeight="1">
      <c r="A201" s="1">
        <v>2</v>
      </c>
      <c r="B201" s="1" t="s">
        <v>20</v>
      </c>
      <c r="C201" s="1">
        <v>1683</v>
      </c>
      <c r="D201" s="1">
        <v>0</v>
      </c>
      <c r="E201" s="1">
        <v>0</v>
      </c>
      <c r="F201" s="1">
        <v>0</v>
      </c>
      <c r="G201" s="1">
        <v>1029505</v>
      </c>
      <c r="H201" s="1">
        <v>0</v>
      </c>
      <c r="I201" s="1">
        <v>159581</v>
      </c>
      <c r="J201" s="1">
        <v>0</v>
      </c>
      <c r="K201" s="1">
        <v>0</v>
      </c>
      <c r="L201" s="1">
        <v>15691</v>
      </c>
    </row>
    <row r="202" spans="1:12" ht="10.5" customHeight="1">
      <c r="A202" s="1">
        <v>3</v>
      </c>
      <c r="B202" s="1" t="s">
        <v>23</v>
      </c>
      <c r="C202" s="1">
        <v>0</v>
      </c>
      <c r="D202" s="1">
        <v>0</v>
      </c>
      <c r="E202" s="1">
        <v>0</v>
      </c>
      <c r="F202" s="1">
        <v>0</v>
      </c>
      <c r="G202" s="1">
        <v>0</v>
      </c>
      <c r="H202" s="1">
        <v>0</v>
      </c>
      <c r="I202" s="1">
        <v>0</v>
      </c>
      <c r="J202" s="1">
        <v>0</v>
      </c>
      <c r="K202" s="1">
        <v>0</v>
      </c>
      <c r="L202" s="1">
        <v>0</v>
      </c>
    </row>
    <row r="203" spans="1:12" ht="10.5" customHeight="1">
      <c r="A203" s="1">
        <v>4</v>
      </c>
      <c r="B203" s="1" t="s">
        <v>26</v>
      </c>
      <c r="C203" s="1">
        <v>0</v>
      </c>
      <c r="D203" s="1">
        <v>0</v>
      </c>
      <c r="E203" s="1">
        <v>0</v>
      </c>
      <c r="F203" s="1">
        <v>0</v>
      </c>
      <c r="G203" s="1">
        <v>0</v>
      </c>
      <c r="H203" s="1">
        <v>0</v>
      </c>
      <c r="I203" s="1">
        <v>0</v>
      </c>
      <c r="J203" s="1">
        <v>0</v>
      </c>
      <c r="K203" s="1">
        <v>0</v>
      </c>
      <c r="L203" s="1">
        <v>0</v>
      </c>
    </row>
    <row r="204" spans="1:12" ht="10.5" customHeight="1"/>
    <row r="205" spans="1:12" ht="10.5" customHeight="1" thickBot="1">
      <c r="A205" s="2" t="s">
        <v>40</v>
      </c>
      <c r="C205" s="7">
        <v>1683</v>
      </c>
      <c r="D205" s="7">
        <v>0</v>
      </c>
      <c r="E205" s="7">
        <v>0</v>
      </c>
      <c r="F205" s="7">
        <v>0</v>
      </c>
      <c r="G205" s="7">
        <v>1029505</v>
      </c>
      <c r="H205" s="7">
        <v>0</v>
      </c>
      <c r="I205" s="7">
        <v>159581</v>
      </c>
      <c r="J205" s="7">
        <v>0</v>
      </c>
      <c r="K205" s="7">
        <v>0</v>
      </c>
      <c r="L205" s="7">
        <v>15691</v>
      </c>
    </row>
    <row r="206" spans="1:12" ht="10.5" customHeight="1" thickTop="1">
      <c r="A206" s="2" t="s">
        <v>5</v>
      </c>
      <c r="B206" s="3"/>
      <c r="C206" s="3"/>
      <c r="D206" s="3"/>
      <c r="E206" s="3"/>
      <c r="F206" s="3"/>
      <c r="G206" s="3"/>
      <c r="H206" s="3"/>
      <c r="I206" s="3"/>
      <c r="J206" s="3"/>
      <c r="K206" s="3"/>
      <c r="L206" s="3"/>
    </row>
    <row r="207" spans="1:12" ht="10.5" customHeight="1"/>
    <row r="208" spans="1:12" ht="44.1" customHeight="1">
      <c r="A208" s="57"/>
      <c r="B208" s="56" t="s">
        <v>29</v>
      </c>
      <c r="C208" s="57" t="s">
        <v>220</v>
      </c>
      <c r="D208" s="57" t="s">
        <v>221</v>
      </c>
      <c r="E208" s="57" t="s">
        <v>222</v>
      </c>
      <c r="F208" s="57" t="s">
        <v>223</v>
      </c>
      <c r="G208" s="57" t="s">
        <v>224</v>
      </c>
      <c r="H208" s="57" t="s">
        <v>225</v>
      </c>
      <c r="I208" s="57" t="s">
        <v>226</v>
      </c>
      <c r="J208" s="57" t="s">
        <v>227</v>
      </c>
      <c r="K208" s="57" t="s">
        <v>228</v>
      </c>
      <c r="L208" s="57" t="s">
        <v>229</v>
      </c>
    </row>
    <row r="209" spans="1:12" ht="10.5" customHeight="1">
      <c r="A209" s="1">
        <v>1</v>
      </c>
      <c r="B209" s="1" t="s">
        <v>6</v>
      </c>
      <c r="C209" s="6">
        <v>0</v>
      </c>
      <c r="D209" s="6">
        <v>0</v>
      </c>
      <c r="E209" s="6">
        <v>0</v>
      </c>
      <c r="F209" s="6">
        <v>0</v>
      </c>
      <c r="G209" s="6">
        <v>0</v>
      </c>
      <c r="H209" s="6">
        <v>0</v>
      </c>
      <c r="I209" s="6">
        <v>0</v>
      </c>
      <c r="J209" s="6">
        <v>0</v>
      </c>
      <c r="K209" s="6">
        <v>0</v>
      </c>
      <c r="L209" s="6">
        <v>0</v>
      </c>
    </row>
    <row r="210" spans="1:12" ht="10.5" customHeight="1">
      <c r="A210" s="1">
        <v>2</v>
      </c>
      <c r="B210" s="1" t="s">
        <v>20</v>
      </c>
      <c r="C210" s="1">
        <v>0</v>
      </c>
      <c r="D210" s="1">
        <v>522961</v>
      </c>
      <c r="E210" s="1">
        <v>75715</v>
      </c>
      <c r="F210" s="1">
        <v>0</v>
      </c>
      <c r="G210" s="1">
        <v>93328</v>
      </c>
      <c r="H210" s="1">
        <v>25424</v>
      </c>
      <c r="I210" s="1">
        <v>2346</v>
      </c>
      <c r="J210" s="1">
        <v>0</v>
      </c>
      <c r="K210" s="1">
        <v>7626</v>
      </c>
      <c r="L210" s="1">
        <v>6020</v>
      </c>
    </row>
    <row r="211" spans="1:12" ht="10.5" customHeight="1">
      <c r="A211" s="1">
        <v>3</v>
      </c>
      <c r="B211" s="1" t="s">
        <v>23</v>
      </c>
      <c r="C211" s="1">
        <v>0</v>
      </c>
      <c r="D211" s="1">
        <v>0</v>
      </c>
      <c r="E211" s="1">
        <v>0</v>
      </c>
      <c r="F211" s="1">
        <v>0</v>
      </c>
      <c r="G211" s="1">
        <v>0</v>
      </c>
      <c r="H211" s="1">
        <v>0</v>
      </c>
      <c r="I211" s="1">
        <v>0</v>
      </c>
      <c r="J211" s="1">
        <v>0</v>
      </c>
      <c r="K211" s="1">
        <v>0</v>
      </c>
      <c r="L211" s="1">
        <v>0</v>
      </c>
    </row>
    <row r="212" spans="1:12" ht="10.5" customHeight="1">
      <c r="A212" s="1">
        <v>4</v>
      </c>
      <c r="B212" s="1" t="s">
        <v>26</v>
      </c>
      <c r="C212" s="1">
        <v>0</v>
      </c>
      <c r="D212" s="1">
        <v>0</v>
      </c>
      <c r="E212" s="1">
        <v>0</v>
      </c>
      <c r="F212" s="1">
        <v>0</v>
      </c>
      <c r="G212" s="1">
        <v>0</v>
      </c>
      <c r="H212" s="1">
        <v>0</v>
      </c>
      <c r="I212" s="1">
        <v>0</v>
      </c>
      <c r="J212" s="1">
        <v>0</v>
      </c>
      <c r="K212" s="1">
        <v>0</v>
      </c>
      <c r="L212" s="1">
        <v>0</v>
      </c>
    </row>
    <row r="213" spans="1:12" ht="10.5" customHeight="1"/>
    <row r="214" spans="1:12" ht="10.5" customHeight="1" thickBot="1">
      <c r="A214" s="2" t="s">
        <v>40</v>
      </c>
      <c r="C214" s="7">
        <v>0</v>
      </c>
      <c r="D214" s="7">
        <v>522961</v>
      </c>
      <c r="E214" s="7">
        <v>75715</v>
      </c>
      <c r="F214" s="7">
        <v>0</v>
      </c>
      <c r="G214" s="7">
        <v>93328</v>
      </c>
      <c r="H214" s="7">
        <v>25424</v>
      </c>
      <c r="I214" s="7">
        <v>2346</v>
      </c>
      <c r="J214" s="7">
        <v>0</v>
      </c>
      <c r="K214" s="7">
        <v>7626</v>
      </c>
      <c r="L214" s="7">
        <v>6020</v>
      </c>
    </row>
    <row r="215" spans="1:12" ht="10.5" customHeight="1" thickTop="1">
      <c r="A215" s="2" t="s">
        <v>5</v>
      </c>
      <c r="B215" s="3"/>
      <c r="C215" s="3"/>
      <c r="D215" s="3"/>
      <c r="E215" s="3"/>
      <c r="F215" s="3"/>
      <c r="G215" s="3"/>
      <c r="H215" s="3"/>
      <c r="I215" s="3"/>
      <c r="J215" s="3"/>
      <c r="K215" s="3"/>
      <c r="L215" s="3"/>
    </row>
    <row r="216" spans="1:12" ht="10.5" customHeight="1"/>
    <row r="217" spans="1:12" ht="44.1" customHeight="1">
      <c r="A217" s="57"/>
      <c r="B217" s="56" t="s">
        <v>29</v>
      </c>
      <c r="C217" s="57" t="s">
        <v>230</v>
      </c>
      <c r="D217" s="57" t="s">
        <v>231</v>
      </c>
      <c r="E217" s="57" t="s">
        <v>232</v>
      </c>
      <c r="F217" s="57" t="s">
        <v>233</v>
      </c>
      <c r="G217" s="5"/>
      <c r="H217" s="5"/>
      <c r="I217" s="5"/>
      <c r="J217" s="5"/>
      <c r="K217" s="5"/>
      <c r="L217" s="5"/>
    </row>
    <row r="218" spans="1:12" ht="10.5" customHeight="1">
      <c r="A218" s="1">
        <v>1</v>
      </c>
      <c r="B218" s="1" t="s">
        <v>6</v>
      </c>
      <c r="C218" s="6">
        <v>0</v>
      </c>
      <c r="D218" s="6">
        <v>0</v>
      </c>
      <c r="E218" s="6">
        <v>0</v>
      </c>
      <c r="F218" s="6">
        <v>981361</v>
      </c>
      <c r="G218" s="6"/>
      <c r="H218" s="6"/>
      <c r="I218" s="6"/>
      <c r="J218" s="6"/>
      <c r="K218" s="6"/>
      <c r="L218" s="6"/>
    </row>
    <row r="219" spans="1:12" ht="10.5" customHeight="1">
      <c r="A219" s="1">
        <v>2</v>
      </c>
      <c r="B219" s="1" t="s">
        <v>20</v>
      </c>
      <c r="C219" s="1">
        <v>70629</v>
      </c>
      <c r="D219" s="1">
        <v>407914</v>
      </c>
      <c r="E219" s="1">
        <v>0</v>
      </c>
      <c r="F219" s="1">
        <v>25618547</v>
      </c>
    </row>
    <row r="220" spans="1:12" ht="10.5" customHeight="1">
      <c r="A220" s="1">
        <v>3</v>
      </c>
      <c r="B220" s="1" t="s">
        <v>23</v>
      </c>
      <c r="C220" s="1">
        <v>0</v>
      </c>
      <c r="D220" s="1">
        <v>0</v>
      </c>
      <c r="E220" s="1">
        <v>0</v>
      </c>
      <c r="F220" s="1">
        <v>240181</v>
      </c>
    </row>
    <row r="221" spans="1:12" ht="10.5" customHeight="1">
      <c r="A221" s="1">
        <v>4</v>
      </c>
      <c r="B221" s="1" t="s">
        <v>26</v>
      </c>
      <c r="C221" s="1">
        <v>0</v>
      </c>
      <c r="D221" s="1">
        <v>0</v>
      </c>
      <c r="E221" s="1">
        <v>0</v>
      </c>
      <c r="F221" s="1">
        <v>215106</v>
      </c>
    </row>
    <row r="222" spans="1:12" ht="10.5" customHeight="1"/>
    <row r="223" spans="1:12" ht="10.5" customHeight="1" thickBot="1">
      <c r="A223" s="2" t="s">
        <v>40</v>
      </c>
      <c r="C223" s="7">
        <v>70629</v>
      </c>
      <c r="D223" s="7">
        <v>407914</v>
      </c>
      <c r="E223" s="7">
        <v>0</v>
      </c>
      <c r="F223" s="7">
        <v>27055195</v>
      </c>
      <c r="G223" s="6"/>
      <c r="H223" s="6"/>
      <c r="I223" s="6"/>
      <c r="J223" s="6"/>
      <c r="K223" s="6"/>
      <c r="L223" s="6"/>
    </row>
    <row r="224" spans="1:12" ht="10.5" customHeight="1" thickTop="1"/>
    <row r="225" spans="1:13" ht="10.5" customHeight="1"/>
    <row r="226" spans="1:13" ht="10.5" customHeight="1"/>
    <row r="227" spans="1:13" ht="10.5" customHeight="1"/>
    <row r="228" spans="1:13" ht="10.5" customHeight="1"/>
    <row r="229" spans="1:13" ht="50.1" customHeight="1">
      <c r="A229" s="66" t="s">
        <v>235</v>
      </c>
      <c r="B229" s="66"/>
      <c r="C229" s="66"/>
      <c r="D229" s="66"/>
      <c r="E229" s="66"/>
      <c r="F229" s="66"/>
      <c r="G229" s="66"/>
      <c r="H229" s="66"/>
      <c r="I229" s="66"/>
      <c r="J229" s="66"/>
      <c r="K229" s="66"/>
      <c r="L229" s="66"/>
    </row>
    <row r="230" spans="1:13" ht="50.1" customHeight="1">
      <c r="A230" s="66"/>
      <c r="B230" s="66"/>
      <c r="C230" s="66"/>
      <c r="D230" s="66"/>
      <c r="E230" s="66"/>
      <c r="F230" s="66"/>
      <c r="G230" s="66"/>
      <c r="H230" s="66"/>
      <c r="I230" s="66"/>
      <c r="J230" s="66"/>
      <c r="K230" s="66"/>
      <c r="L230" s="66"/>
    </row>
    <row r="231" spans="1:13" ht="50.1" customHeight="1">
      <c r="A231" s="66"/>
      <c r="B231" s="66"/>
      <c r="C231" s="66"/>
      <c r="D231" s="66"/>
      <c r="E231" s="66"/>
      <c r="F231" s="66"/>
      <c r="G231" s="66"/>
      <c r="H231" s="66"/>
      <c r="I231" s="66"/>
      <c r="J231" s="66"/>
      <c r="K231" s="66"/>
      <c r="L231" s="66"/>
    </row>
    <row r="232" spans="1:13" ht="10.5" customHeight="1">
      <c r="A232" s="2" t="s">
        <v>234</v>
      </c>
      <c r="B232" s="3"/>
      <c r="C232" s="3"/>
      <c r="D232" s="3"/>
      <c r="E232" s="3"/>
      <c r="F232" s="3"/>
      <c r="G232" s="3"/>
      <c r="H232" s="3"/>
      <c r="I232" s="3"/>
      <c r="J232" s="3"/>
      <c r="K232" s="3"/>
      <c r="L232" s="3" t="s">
        <v>235</v>
      </c>
    </row>
    <row r="233" spans="1:13" ht="10.5" customHeight="1">
      <c r="C233" s="6"/>
      <c r="D233" s="6"/>
      <c r="E233" s="6"/>
      <c r="F233" s="6"/>
      <c r="G233" s="6"/>
      <c r="H233" s="6"/>
      <c r="I233" s="6"/>
      <c r="J233" s="6"/>
      <c r="K233" s="6"/>
      <c r="L233" s="6"/>
    </row>
    <row r="234" spans="1:13" ht="33" customHeight="1">
      <c r="A234" s="58" t="s">
        <v>236</v>
      </c>
      <c r="B234" s="56"/>
      <c r="C234" s="57"/>
      <c r="D234" s="57" t="s">
        <v>237</v>
      </c>
      <c r="E234" s="57" t="s">
        <v>238</v>
      </c>
      <c r="F234" s="57" t="s">
        <v>9</v>
      </c>
      <c r="G234" s="57" t="s">
        <v>12</v>
      </c>
      <c r="H234" s="57" t="s">
        <v>15</v>
      </c>
      <c r="I234" s="57" t="s">
        <v>17</v>
      </c>
      <c r="J234" s="57" t="s">
        <v>239</v>
      </c>
      <c r="K234" s="57" t="s">
        <v>240</v>
      </c>
      <c r="L234" s="57" t="s">
        <v>241</v>
      </c>
    </row>
    <row r="235" spans="1:13" ht="10.5" customHeight="1">
      <c r="A235" s="1" t="s">
        <v>242</v>
      </c>
      <c r="C235" s="6"/>
      <c r="D235" s="6"/>
      <c r="E235" s="6"/>
      <c r="F235" s="6"/>
      <c r="G235" s="6"/>
      <c r="H235" s="6"/>
      <c r="I235" s="6"/>
      <c r="J235" s="6"/>
      <c r="K235" s="6"/>
      <c r="L235" s="6"/>
    </row>
    <row r="236" spans="1:13" ht="10.5" customHeight="1">
      <c r="B236" s="1" t="s">
        <v>243</v>
      </c>
      <c r="C236" s="1" t="s">
        <v>244</v>
      </c>
      <c r="D236" s="1">
        <v>26317654</v>
      </c>
      <c r="E236" s="1">
        <v>0</v>
      </c>
      <c r="F236" s="1">
        <v>2369048</v>
      </c>
      <c r="G236" s="1">
        <v>21448752</v>
      </c>
      <c r="H236" s="1">
        <v>201088</v>
      </c>
      <c r="I236" s="1">
        <v>180094</v>
      </c>
      <c r="J236" s="1">
        <v>1390401</v>
      </c>
      <c r="K236" s="1">
        <v>176343</v>
      </c>
      <c r="L236" s="1">
        <v>551928</v>
      </c>
    </row>
    <row r="237" spans="1:13" ht="10.5" customHeight="1">
      <c r="A237" s="10"/>
      <c r="B237" s="10" t="s">
        <v>245</v>
      </c>
      <c r="C237" s="10"/>
      <c r="D237" s="10"/>
      <c r="E237" s="10">
        <v>0</v>
      </c>
      <c r="F237" s="10">
        <v>9.0017446083910102E-2</v>
      </c>
      <c r="G237" s="10">
        <v>0.81499483198616396</v>
      </c>
      <c r="H237" s="10">
        <v>7.64080263385179E-3</v>
      </c>
      <c r="I237" s="10">
        <v>6.8430871535889899E-3</v>
      </c>
      <c r="J237" s="10">
        <v>5.2831494782931601E-2</v>
      </c>
      <c r="K237" s="10">
        <v>6.7005592519758803E-3</v>
      </c>
      <c r="L237" s="10">
        <v>2.0971778107577499E-2</v>
      </c>
      <c r="M237" s="10"/>
    </row>
    <row r="238" spans="1:13" ht="10.5" customHeight="1">
      <c r="B238" s="1" t="s">
        <v>246</v>
      </c>
      <c r="C238" s="1" t="s">
        <v>247</v>
      </c>
      <c r="D238" s="8">
        <v>0</v>
      </c>
      <c r="E238" s="8">
        <v>0</v>
      </c>
      <c r="F238" s="8">
        <v>0</v>
      </c>
      <c r="G238" s="8">
        <v>0</v>
      </c>
      <c r="H238" s="8">
        <v>0</v>
      </c>
      <c r="I238" s="8">
        <v>0</v>
      </c>
      <c r="J238" s="8">
        <v>0</v>
      </c>
      <c r="K238" s="8">
        <v>0</v>
      </c>
      <c r="L238" s="8">
        <v>0</v>
      </c>
    </row>
    <row r="239" spans="1:13" ht="10.5" customHeight="1">
      <c r="A239" s="1" t="s">
        <v>248</v>
      </c>
      <c r="D239" s="1">
        <v>26317654</v>
      </c>
      <c r="E239" s="1">
        <v>0</v>
      </c>
      <c r="F239" s="1">
        <v>2369048</v>
      </c>
      <c r="G239" s="1">
        <v>21448752</v>
      </c>
      <c r="H239" s="1">
        <v>201088</v>
      </c>
      <c r="I239" s="1">
        <v>180094</v>
      </c>
      <c r="J239" s="1">
        <v>1390401</v>
      </c>
      <c r="K239" s="1">
        <v>176343</v>
      </c>
      <c r="L239" s="1">
        <v>551928</v>
      </c>
    </row>
    <row r="240" spans="1:13" ht="10.5" customHeight="1"/>
    <row r="241" spans="1:12" ht="10.5" customHeight="1">
      <c r="A241" s="1" t="s">
        <v>249</v>
      </c>
    </row>
    <row r="242" spans="1:12" ht="10.5" customHeight="1">
      <c r="B242" s="1" t="s">
        <v>250</v>
      </c>
      <c r="C242" s="1" t="s">
        <v>247</v>
      </c>
      <c r="D242" s="1">
        <v>10841</v>
      </c>
      <c r="E242" s="1">
        <v>0</v>
      </c>
      <c r="F242" s="1">
        <v>975.87913299566901</v>
      </c>
      <c r="G242" s="1">
        <v>8835.3589735620008</v>
      </c>
      <c r="H242" s="1">
        <v>82.833941353587207</v>
      </c>
      <c r="I242" s="1">
        <v>74.185907832058305</v>
      </c>
      <c r="J242" s="1">
        <v>572.74623494176205</v>
      </c>
      <c r="K242" s="1">
        <v>72.640762850670498</v>
      </c>
      <c r="L242" s="1">
        <v>227.35504646424801</v>
      </c>
    </row>
    <row r="243" spans="1:12" ht="10.5" customHeight="1">
      <c r="B243" s="1" t="s">
        <v>251</v>
      </c>
      <c r="C243" s="1" t="s">
        <v>247</v>
      </c>
      <c r="D243" s="1">
        <v>197107</v>
      </c>
      <c r="E243" s="1">
        <v>0</v>
      </c>
      <c r="F243" s="1">
        <v>17743.068745261298</v>
      </c>
      <c r="G243" s="1">
        <v>160641.18634829699</v>
      </c>
      <c r="H243" s="1">
        <v>1506.05568475062</v>
      </c>
      <c r="I243" s="1">
        <v>1348.82037958247</v>
      </c>
      <c r="J243" s="1">
        <v>10413.4574421793</v>
      </c>
      <c r="K243" s="1">
        <v>1320.72713247921</v>
      </c>
      <c r="L243" s="1">
        <v>4133.6842674502795</v>
      </c>
    </row>
    <row r="244" spans="1:12" ht="10.5" customHeight="1">
      <c r="B244" s="1" t="s">
        <v>252</v>
      </c>
      <c r="C244" s="1" t="s">
        <v>247</v>
      </c>
      <c r="D244" s="1">
        <v>2298636</v>
      </c>
      <c r="E244" s="1">
        <v>0</v>
      </c>
      <c r="F244" s="1">
        <v>206917.342196535</v>
      </c>
      <c r="G244" s="1">
        <v>1873376.4606173499</v>
      </c>
      <c r="H244" s="1">
        <v>17563.424003066499</v>
      </c>
      <c r="I244" s="1">
        <v>15729.766482377199</v>
      </c>
      <c r="J244" s="1">
        <v>121440.375841859</v>
      </c>
      <c r="K244" s="1">
        <v>15402.146716724799</v>
      </c>
      <c r="L244" s="1">
        <v>48206.484142089597</v>
      </c>
    </row>
    <row r="245" spans="1:12" ht="10.5" customHeight="1">
      <c r="B245" s="1" t="s">
        <v>253</v>
      </c>
      <c r="C245" s="1" t="s">
        <v>247</v>
      </c>
      <c r="D245" s="1">
        <v>0</v>
      </c>
      <c r="E245" s="1">
        <v>0</v>
      </c>
      <c r="F245" s="1">
        <v>0</v>
      </c>
      <c r="G245" s="1">
        <v>0</v>
      </c>
      <c r="H245" s="1">
        <v>0</v>
      </c>
      <c r="I245" s="1">
        <v>0</v>
      </c>
      <c r="J245" s="1">
        <v>0</v>
      </c>
      <c r="K245" s="1">
        <v>0</v>
      </c>
      <c r="L245" s="1">
        <v>0</v>
      </c>
    </row>
    <row r="246" spans="1:12" ht="10.5" customHeight="1">
      <c r="B246" s="1" t="s">
        <v>254</v>
      </c>
      <c r="C246" s="1" t="s">
        <v>464</v>
      </c>
      <c r="D246" s="1">
        <v>0</v>
      </c>
      <c r="E246" s="1">
        <v>0</v>
      </c>
      <c r="F246" s="1">
        <v>0</v>
      </c>
      <c r="G246" s="1">
        <v>0</v>
      </c>
      <c r="H246" s="1">
        <v>0</v>
      </c>
      <c r="I246" s="1">
        <v>0</v>
      </c>
      <c r="J246" s="1">
        <v>0</v>
      </c>
      <c r="K246" s="1">
        <v>0</v>
      </c>
      <c r="L246" s="1">
        <v>0</v>
      </c>
    </row>
    <row r="247" spans="1:12" ht="10.5" customHeight="1">
      <c r="B247" s="1" t="s">
        <v>255</v>
      </c>
      <c r="C247" s="1" t="s">
        <v>464</v>
      </c>
      <c r="D247" s="1">
        <v>0</v>
      </c>
      <c r="E247" s="1">
        <v>0</v>
      </c>
      <c r="F247" s="1">
        <v>0</v>
      </c>
      <c r="G247" s="1">
        <v>0</v>
      </c>
      <c r="H247" s="1">
        <v>0</v>
      </c>
      <c r="I247" s="1">
        <v>0</v>
      </c>
      <c r="J247" s="1">
        <v>0</v>
      </c>
      <c r="K247" s="1">
        <v>0</v>
      </c>
      <c r="L247" s="1">
        <v>0</v>
      </c>
    </row>
    <row r="248" spans="1:12" ht="10.5" customHeight="1">
      <c r="B248" s="1" t="s">
        <v>256</v>
      </c>
      <c r="C248" s="1" t="s">
        <v>464</v>
      </c>
      <c r="D248" s="1">
        <v>1047</v>
      </c>
      <c r="E248" s="1">
        <v>0</v>
      </c>
      <c r="F248" s="1">
        <v>0</v>
      </c>
      <c r="G248" s="1">
        <v>0</v>
      </c>
      <c r="H248" s="1">
        <v>0</v>
      </c>
      <c r="I248" s="1">
        <v>0</v>
      </c>
      <c r="J248" s="1">
        <v>0</v>
      </c>
      <c r="K248" s="1">
        <v>0</v>
      </c>
      <c r="L248" s="1">
        <v>1047</v>
      </c>
    </row>
    <row r="249" spans="1:12" ht="10.5" customHeight="1">
      <c r="B249" s="1" t="s">
        <v>257</v>
      </c>
      <c r="C249" s="1" t="s">
        <v>464</v>
      </c>
      <c r="D249" s="1">
        <v>164574</v>
      </c>
      <c r="E249" s="1">
        <v>0</v>
      </c>
      <c r="F249" s="1">
        <v>0</v>
      </c>
      <c r="G249" s="1">
        <v>0</v>
      </c>
      <c r="H249" s="1">
        <v>0</v>
      </c>
      <c r="I249" s="1">
        <v>0</v>
      </c>
      <c r="J249" s="1">
        <v>0</v>
      </c>
      <c r="K249" s="1">
        <v>0</v>
      </c>
      <c r="L249" s="1">
        <v>164574</v>
      </c>
    </row>
    <row r="250" spans="1:12" ht="10.5" customHeight="1">
      <c r="B250" s="1" t="s">
        <v>258</v>
      </c>
      <c r="C250" s="1" t="s">
        <v>464</v>
      </c>
      <c r="D250" s="1">
        <v>0</v>
      </c>
      <c r="E250" s="1">
        <v>0</v>
      </c>
      <c r="F250" s="1">
        <v>0</v>
      </c>
      <c r="G250" s="1">
        <v>0</v>
      </c>
      <c r="H250" s="1">
        <v>0</v>
      </c>
      <c r="I250" s="1">
        <v>0</v>
      </c>
      <c r="J250" s="1">
        <v>0</v>
      </c>
      <c r="K250" s="1">
        <v>0</v>
      </c>
      <c r="L250" s="1">
        <v>0</v>
      </c>
    </row>
    <row r="251" spans="1:12" ht="10.5" customHeight="1">
      <c r="B251" s="1" t="s">
        <v>259</v>
      </c>
      <c r="C251" s="1" t="s">
        <v>464</v>
      </c>
      <c r="D251" s="1">
        <v>0</v>
      </c>
      <c r="E251" s="1">
        <v>0</v>
      </c>
      <c r="F251" s="1">
        <v>0</v>
      </c>
      <c r="G251" s="1">
        <v>0</v>
      </c>
      <c r="H251" s="1">
        <v>0</v>
      </c>
      <c r="I251" s="1">
        <v>0</v>
      </c>
      <c r="J251" s="1">
        <v>0</v>
      </c>
      <c r="K251" s="1">
        <v>0</v>
      </c>
      <c r="L251" s="1">
        <v>0</v>
      </c>
    </row>
    <row r="252" spans="1:12" ht="10.5" customHeight="1">
      <c r="B252" s="1" t="s">
        <v>260</v>
      </c>
      <c r="C252" s="1" t="s">
        <v>464</v>
      </c>
      <c r="D252" s="1">
        <v>0</v>
      </c>
      <c r="E252" s="1">
        <v>0</v>
      </c>
      <c r="F252" s="1">
        <v>0</v>
      </c>
      <c r="G252" s="1">
        <v>0</v>
      </c>
      <c r="H252" s="1">
        <v>0</v>
      </c>
      <c r="I252" s="1">
        <v>0</v>
      </c>
      <c r="J252" s="1">
        <v>0</v>
      </c>
      <c r="K252" s="1">
        <v>0</v>
      </c>
      <c r="L252" s="1">
        <v>0</v>
      </c>
    </row>
    <row r="253" spans="1:12" ht="10.5" customHeight="1">
      <c r="B253" s="1" t="s">
        <v>261</v>
      </c>
      <c r="C253" s="1" t="s">
        <v>247</v>
      </c>
      <c r="D253" s="1">
        <v>380174</v>
      </c>
      <c r="E253" s="1">
        <v>0</v>
      </c>
      <c r="F253" s="1">
        <v>34222.292547504403</v>
      </c>
      <c r="G253" s="1">
        <v>309839.84525550797</v>
      </c>
      <c r="H253" s="1">
        <v>2904.8345005219699</v>
      </c>
      <c r="I253" s="1">
        <v>2601.5638155285401</v>
      </c>
      <c r="J253" s="1">
        <v>20085.160697606301</v>
      </c>
      <c r="K253" s="1">
        <v>2547.37841306068</v>
      </c>
      <c r="L253" s="1">
        <v>7972.9247702701796</v>
      </c>
    </row>
    <row r="254" spans="1:12" ht="10.5" customHeight="1">
      <c r="B254" s="1" t="s">
        <v>262</v>
      </c>
      <c r="C254" s="1" t="s">
        <v>464</v>
      </c>
      <c r="D254" s="1">
        <v>1258</v>
      </c>
      <c r="E254" s="1">
        <v>0</v>
      </c>
      <c r="F254" s="1">
        <v>0</v>
      </c>
      <c r="G254" s="1">
        <v>0</v>
      </c>
      <c r="H254" s="1">
        <v>0</v>
      </c>
      <c r="I254" s="1">
        <v>0</v>
      </c>
      <c r="J254" s="1">
        <v>0</v>
      </c>
      <c r="K254" s="1">
        <v>0</v>
      </c>
      <c r="L254" s="1">
        <v>1258</v>
      </c>
    </row>
    <row r="255" spans="1:12" ht="10.5" customHeight="1">
      <c r="B255" s="1" t="s">
        <v>263</v>
      </c>
      <c r="C255" s="1" t="s">
        <v>464</v>
      </c>
      <c r="D255" s="1">
        <v>0</v>
      </c>
      <c r="E255" s="1">
        <v>0</v>
      </c>
      <c r="F255" s="1">
        <v>0</v>
      </c>
      <c r="G255" s="1">
        <v>0</v>
      </c>
      <c r="H255" s="1">
        <v>0</v>
      </c>
      <c r="I255" s="1">
        <v>0</v>
      </c>
      <c r="J255" s="1">
        <v>0</v>
      </c>
      <c r="K255" s="1">
        <v>0</v>
      </c>
      <c r="L255" s="1">
        <v>0</v>
      </c>
    </row>
    <row r="256" spans="1:12" ht="10.5" customHeight="1">
      <c r="B256" s="1" t="s">
        <v>264</v>
      </c>
      <c r="C256" s="1" t="s">
        <v>247</v>
      </c>
      <c r="D256" s="1">
        <v>33489</v>
      </c>
      <c r="E256" s="1">
        <v>0</v>
      </c>
      <c r="F256" s="1">
        <v>3014.59425190406</v>
      </c>
      <c r="G256" s="1">
        <v>27293.3619283847</v>
      </c>
      <c r="H256" s="1">
        <v>255.88283940506199</v>
      </c>
      <c r="I256" s="1">
        <v>229.168145686542</v>
      </c>
      <c r="J256" s="1">
        <v>1769.2739287856</v>
      </c>
      <c r="K256" s="1">
        <v>224.39502878942</v>
      </c>
      <c r="L256" s="1">
        <v>702.32387704466396</v>
      </c>
    </row>
    <row r="257" spans="2:12" ht="10.5" customHeight="1">
      <c r="B257" s="1" t="s">
        <v>265</v>
      </c>
      <c r="C257" s="1" t="s">
        <v>464</v>
      </c>
      <c r="D257" s="1">
        <v>0</v>
      </c>
      <c r="E257" s="1">
        <v>0</v>
      </c>
      <c r="F257" s="1">
        <v>0</v>
      </c>
      <c r="G257" s="1">
        <v>0</v>
      </c>
      <c r="H257" s="1">
        <v>0</v>
      </c>
      <c r="I257" s="1">
        <v>0</v>
      </c>
      <c r="J257" s="1">
        <v>0</v>
      </c>
      <c r="K257" s="1">
        <v>0</v>
      </c>
      <c r="L257" s="1">
        <v>0</v>
      </c>
    </row>
    <row r="258" spans="2:12" ht="10.5" customHeight="1">
      <c r="B258" s="1" t="s">
        <v>266</v>
      </c>
      <c r="C258" s="1" t="s">
        <v>464</v>
      </c>
      <c r="D258" s="1">
        <v>0</v>
      </c>
      <c r="E258" s="1">
        <v>0</v>
      </c>
      <c r="F258" s="1">
        <v>0</v>
      </c>
      <c r="G258" s="1">
        <v>0</v>
      </c>
      <c r="H258" s="1">
        <v>0</v>
      </c>
      <c r="I258" s="1">
        <v>0</v>
      </c>
      <c r="J258" s="1">
        <v>0</v>
      </c>
      <c r="K258" s="1">
        <v>0</v>
      </c>
      <c r="L258" s="1">
        <v>0</v>
      </c>
    </row>
    <row r="259" spans="2:12" ht="10.5" customHeight="1">
      <c r="B259" s="1" t="s">
        <v>267</v>
      </c>
      <c r="C259" s="1" t="s">
        <v>247</v>
      </c>
      <c r="D259" s="1">
        <v>1127</v>
      </c>
      <c r="E259" s="1">
        <v>0</v>
      </c>
      <c r="F259" s="1">
        <v>101.44966173656699</v>
      </c>
      <c r="G259" s="1">
        <v>918.499175648407</v>
      </c>
      <c r="H259" s="1">
        <v>8.6111845683509607</v>
      </c>
      <c r="I259" s="1">
        <v>7.7121592220948001</v>
      </c>
      <c r="J259" s="1">
        <v>59.541094620363999</v>
      </c>
      <c r="K259" s="1">
        <v>7.5515302769768198</v>
      </c>
      <c r="L259" s="1">
        <v>23.6351939272399</v>
      </c>
    </row>
    <row r="260" spans="2:12" ht="10.5" customHeight="1">
      <c r="B260" s="1" t="s">
        <v>268</v>
      </c>
      <c r="C260" s="1" t="s">
        <v>247</v>
      </c>
      <c r="D260" s="1">
        <v>16200</v>
      </c>
      <c r="E260" s="1">
        <v>0</v>
      </c>
      <c r="F260" s="1">
        <v>1458.2826265593401</v>
      </c>
      <c r="G260" s="1">
        <v>13202.916278175901</v>
      </c>
      <c r="H260" s="1">
        <v>123.781002668399</v>
      </c>
      <c r="I260" s="1">
        <v>110.858011888142</v>
      </c>
      <c r="J260" s="1">
        <v>855.87021548349298</v>
      </c>
      <c r="K260" s="1">
        <v>108.549059882009</v>
      </c>
      <c r="L260" s="1">
        <v>339.74280534275601</v>
      </c>
    </row>
    <row r="261" spans="2:12" ht="10.5" customHeight="1">
      <c r="B261" s="1" t="s">
        <v>269</v>
      </c>
      <c r="C261" s="1" t="s">
        <v>464</v>
      </c>
      <c r="D261" s="1">
        <v>0</v>
      </c>
      <c r="E261" s="1">
        <v>0</v>
      </c>
      <c r="F261" s="1">
        <v>0</v>
      </c>
      <c r="G261" s="1">
        <v>0</v>
      </c>
      <c r="H261" s="1">
        <v>0</v>
      </c>
      <c r="I261" s="1">
        <v>0</v>
      </c>
      <c r="J261" s="1">
        <v>0</v>
      </c>
      <c r="K261" s="1">
        <v>0</v>
      </c>
      <c r="L261" s="1">
        <v>0</v>
      </c>
    </row>
    <row r="262" spans="2:12" ht="10.5" customHeight="1">
      <c r="B262" s="1" t="s">
        <v>270</v>
      </c>
      <c r="C262" s="1" t="s">
        <v>247</v>
      </c>
      <c r="D262" s="1">
        <v>7055</v>
      </c>
      <c r="E262" s="1">
        <v>0</v>
      </c>
      <c r="F262" s="1">
        <v>635.07308212198495</v>
      </c>
      <c r="G262" s="1">
        <v>5749.7885396623897</v>
      </c>
      <c r="H262" s="1">
        <v>53.905862581824401</v>
      </c>
      <c r="I262" s="1">
        <v>48.277979868570299</v>
      </c>
      <c r="J262" s="1">
        <v>372.72619569358301</v>
      </c>
      <c r="K262" s="1">
        <v>47.2724455226898</v>
      </c>
      <c r="L262" s="1">
        <v>147.95589454895901</v>
      </c>
    </row>
    <row r="263" spans="2:12" ht="10.5" customHeight="1">
      <c r="B263" s="1" t="s">
        <v>271</v>
      </c>
      <c r="C263" s="1" t="s">
        <v>464</v>
      </c>
      <c r="D263" s="1">
        <v>256871</v>
      </c>
      <c r="E263" s="1">
        <v>0</v>
      </c>
      <c r="F263" s="1">
        <v>256871</v>
      </c>
      <c r="G263" s="1">
        <v>0</v>
      </c>
      <c r="H263" s="1">
        <v>0</v>
      </c>
      <c r="I263" s="1">
        <v>0</v>
      </c>
      <c r="J263" s="1">
        <v>0</v>
      </c>
      <c r="K263" s="1">
        <v>0</v>
      </c>
      <c r="L263" s="1">
        <v>0</v>
      </c>
    </row>
    <row r="264" spans="2:12" ht="10.5" customHeight="1">
      <c r="B264" s="1" t="s">
        <v>272</v>
      </c>
      <c r="C264" s="1" t="s">
        <v>464</v>
      </c>
      <c r="D264" s="1">
        <v>0</v>
      </c>
      <c r="E264" s="1">
        <v>0</v>
      </c>
      <c r="F264" s="1">
        <v>0</v>
      </c>
      <c r="G264" s="1">
        <v>0</v>
      </c>
      <c r="H264" s="1">
        <v>0</v>
      </c>
      <c r="I264" s="1">
        <v>0</v>
      </c>
      <c r="J264" s="1">
        <v>0</v>
      </c>
      <c r="K264" s="1">
        <v>0</v>
      </c>
      <c r="L264" s="1">
        <v>0</v>
      </c>
    </row>
    <row r="265" spans="2:12" ht="10.5" customHeight="1"/>
    <row r="266" spans="2:12" ht="10.5" customHeight="1"/>
    <row r="267" spans="2:12" ht="10.5" customHeight="1"/>
    <row r="268" spans="2:12" ht="10.5" customHeight="1"/>
    <row r="269" spans="2:12" ht="10.5" customHeight="1"/>
    <row r="270" spans="2:12" ht="10.5" customHeight="1"/>
    <row r="271" spans="2:12" ht="10.5" customHeight="1"/>
    <row r="272" spans="2:12" ht="10.5" customHeight="1"/>
    <row r="273" spans="1:12" ht="10.5" customHeight="1"/>
    <row r="274" spans="1:12" ht="10.5" customHeight="1"/>
    <row r="275" spans="1:12" ht="10.5" customHeight="1"/>
    <row r="276" spans="1:12" ht="10.5" customHeight="1"/>
    <row r="277" spans="1:12" ht="10.5" customHeight="1">
      <c r="A277" s="2" t="s">
        <v>234</v>
      </c>
      <c r="B277" s="3"/>
      <c r="C277" s="3"/>
      <c r="D277" s="3"/>
      <c r="E277" s="3"/>
      <c r="F277" s="3"/>
      <c r="G277" s="3"/>
      <c r="H277" s="3"/>
      <c r="I277" s="3"/>
      <c r="J277" s="3"/>
      <c r="K277" s="3"/>
      <c r="L277" s="3" t="s">
        <v>235</v>
      </c>
    </row>
    <row r="278" spans="1:12" ht="10.5" customHeight="1"/>
    <row r="279" spans="1:12" ht="33" customHeight="1">
      <c r="A279" s="59" t="s">
        <v>236</v>
      </c>
      <c r="B279" s="56"/>
      <c r="C279" s="57"/>
      <c r="D279" s="57" t="s">
        <v>237</v>
      </c>
      <c r="E279" s="57" t="s">
        <v>238</v>
      </c>
      <c r="F279" s="57" t="s">
        <v>9</v>
      </c>
      <c r="G279" s="57" t="s">
        <v>12</v>
      </c>
      <c r="H279" s="57" t="s">
        <v>15</v>
      </c>
      <c r="I279" s="57" t="s">
        <v>17</v>
      </c>
      <c r="J279" s="57" t="s">
        <v>239</v>
      </c>
      <c r="K279" s="57" t="s">
        <v>240</v>
      </c>
      <c r="L279" s="57" t="s">
        <v>241</v>
      </c>
    </row>
    <row r="280" spans="1:12" ht="10.5" customHeight="1">
      <c r="B280" s="1" t="s">
        <v>273</v>
      </c>
      <c r="C280" s="1" t="s">
        <v>247</v>
      </c>
      <c r="D280" s="1">
        <v>44864</v>
      </c>
      <c r="E280" s="1">
        <v>0</v>
      </c>
      <c r="F280" s="1">
        <v>4038.5427011085399</v>
      </c>
      <c r="G280" s="1">
        <v>36563.928142227298</v>
      </c>
      <c r="H280" s="1">
        <v>342.79696936512698</v>
      </c>
      <c r="I280" s="1">
        <v>307.00826205861699</v>
      </c>
      <c r="J280" s="1">
        <v>2370.2321819414501</v>
      </c>
      <c r="K280" s="1">
        <v>300.61389028064599</v>
      </c>
      <c r="L280" s="1">
        <v>940.877853018358</v>
      </c>
    </row>
    <row r="281" spans="1:12" ht="10.5" customHeight="1">
      <c r="B281" s="1" t="s">
        <v>274</v>
      </c>
      <c r="C281" s="1" t="s">
        <v>464</v>
      </c>
      <c r="D281" s="1">
        <v>-3058</v>
      </c>
      <c r="E281" s="1">
        <v>0</v>
      </c>
      <c r="F281" s="1">
        <v>-3058</v>
      </c>
      <c r="G281" s="1">
        <v>0</v>
      </c>
      <c r="H281" s="1">
        <v>0</v>
      </c>
      <c r="I281" s="1">
        <v>0</v>
      </c>
      <c r="J281" s="1">
        <v>0</v>
      </c>
      <c r="K281" s="1">
        <v>0</v>
      </c>
      <c r="L281" s="1">
        <v>0</v>
      </c>
    </row>
    <row r="282" spans="1:12" ht="10.5" customHeight="1">
      <c r="B282" s="1" t="s">
        <v>275</v>
      </c>
      <c r="C282" s="1" t="s">
        <v>464</v>
      </c>
      <c r="D282" s="1">
        <v>-257</v>
      </c>
      <c r="E282" s="1">
        <v>0</v>
      </c>
      <c r="F282" s="1">
        <v>-257</v>
      </c>
      <c r="G282" s="1">
        <v>0</v>
      </c>
      <c r="H282" s="1">
        <v>0</v>
      </c>
      <c r="I282" s="1">
        <v>0</v>
      </c>
      <c r="J282" s="1">
        <v>0</v>
      </c>
      <c r="K282" s="1">
        <v>0</v>
      </c>
      <c r="L282" s="1">
        <v>0</v>
      </c>
    </row>
    <row r="283" spans="1:12" ht="10.5" customHeight="1">
      <c r="B283" s="1" t="s">
        <v>276</v>
      </c>
      <c r="C283" s="1" t="s">
        <v>464</v>
      </c>
      <c r="D283" s="1">
        <v>-78398</v>
      </c>
      <c r="E283" s="1">
        <v>0</v>
      </c>
      <c r="F283" s="1">
        <v>-78398</v>
      </c>
      <c r="G283" s="1">
        <v>0</v>
      </c>
      <c r="H283" s="1">
        <v>0</v>
      </c>
      <c r="I283" s="1">
        <v>0</v>
      </c>
      <c r="J283" s="1">
        <v>0</v>
      </c>
      <c r="K283" s="1">
        <v>0</v>
      </c>
      <c r="L283" s="1">
        <v>0</v>
      </c>
    </row>
    <row r="284" spans="1:12" ht="10.5" customHeight="1">
      <c r="B284" s="1" t="s">
        <v>277</v>
      </c>
      <c r="C284" s="1" t="s">
        <v>464</v>
      </c>
      <c r="D284" s="8">
        <v>-67768</v>
      </c>
      <c r="E284" s="8">
        <v>0</v>
      </c>
      <c r="F284" s="8">
        <v>-67768</v>
      </c>
      <c r="G284" s="8">
        <v>0</v>
      </c>
      <c r="H284" s="8">
        <v>0</v>
      </c>
      <c r="I284" s="8">
        <v>0</v>
      </c>
      <c r="J284" s="8">
        <v>0</v>
      </c>
      <c r="K284" s="8">
        <v>0</v>
      </c>
      <c r="L284" s="8">
        <v>0</v>
      </c>
    </row>
    <row r="285" spans="1:12" ht="10.5" customHeight="1">
      <c r="A285" s="1" t="s">
        <v>278</v>
      </c>
      <c r="D285" s="1">
        <v>3263762</v>
      </c>
      <c r="E285" s="1">
        <v>0</v>
      </c>
      <c r="F285" s="1">
        <v>376496.52494572703</v>
      </c>
      <c r="G285" s="1">
        <v>2436421.3452588101</v>
      </c>
      <c r="H285" s="1">
        <v>22842.125988281499</v>
      </c>
      <c r="I285" s="1">
        <v>20457.3611440442</v>
      </c>
      <c r="J285" s="1">
        <v>157939.383833111</v>
      </c>
      <c r="K285" s="1">
        <v>20031.274979867099</v>
      </c>
      <c r="L285" s="1">
        <v>229573.98385015599</v>
      </c>
    </row>
    <row r="286" spans="1:12" ht="10.5" customHeight="1"/>
    <row r="287" spans="1:12" ht="10.5" customHeight="1">
      <c r="A287" s="2" t="s">
        <v>279</v>
      </c>
      <c r="D287" s="1">
        <v>29581416</v>
      </c>
      <c r="E287" s="1">
        <v>0</v>
      </c>
      <c r="F287" s="1">
        <v>2745544.5249457299</v>
      </c>
      <c r="G287" s="1">
        <v>23885173.345258798</v>
      </c>
      <c r="H287" s="1">
        <v>223930.125988282</v>
      </c>
      <c r="I287" s="1">
        <v>200551.361144044</v>
      </c>
      <c r="J287" s="1">
        <v>1548340.3838331101</v>
      </c>
      <c r="K287" s="1">
        <v>196374.27497986701</v>
      </c>
      <c r="L287" s="1">
        <v>781501.98385015596</v>
      </c>
    </row>
    <row r="288" spans="1:12" ht="10.5" customHeight="1"/>
    <row r="289" spans="1:12" ht="10.5" customHeight="1">
      <c r="A289" s="1" t="s">
        <v>280</v>
      </c>
      <c r="D289" s="8"/>
      <c r="E289" s="8"/>
      <c r="F289" s="8"/>
      <c r="G289" s="8"/>
      <c r="H289" s="8"/>
      <c r="I289" s="8"/>
      <c r="J289" s="8"/>
      <c r="K289" s="8"/>
      <c r="L289" s="8"/>
    </row>
    <row r="290" spans="1:12" ht="10.5" customHeight="1">
      <c r="A290" s="1" t="s">
        <v>281</v>
      </c>
      <c r="D290" s="1">
        <v>0</v>
      </c>
      <c r="E290" s="1">
        <v>0</v>
      </c>
      <c r="F290" s="1">
        <v>0</v>
      </c>
      <c r="G290" s="1">
        <v>0</v>
      </c>
      <c r="H290" s="1">
        <v>0</v>
      </c>
      <c r="I290" s="1">
        <v>0</v>
      </c>
      <c r="J290" s="1">
        <v>0</v>
      </c>
      <c r="K290" s="1">
        <v>0</v>
      </c>
      <c r="L290" s="1">
        <v>0</v>
      </c>
    </row>
    <row r="291" spans="1:12" ht="10.5" customHeight="1"/>
    <row r="292" spans="1:12" ht="10.5" customHeight="1">
      <c r="A292" s="2" t="s">
        <v>282</v>
      </c>
      <c r="D292" s="1">
        <v>29581416</v>
      </c>
      <c r="E292" s="1">
        <v>0</v>
      </c>
      <c r="F292" s="1">
        <v>2745544.5249457299</v>
      </c>
      <c r="G292" s="1">
        <v>23885173.345258798</v>
      </c>
      <c r="H292" s="1">
        <v>223930.125988282</v>
      </c>
      <c r="I292" s="1">
        <v>200551.361144044</v>
      </c>
      <c r="J292" s="1">
        <v>1548340.3838331101</v>
      </c>
      <c r="K292" s="1">
        <v>196374.27497986701</v>
      </c>
      <c r="L292" s="1">
        <v>781501.98385015596</v>
      </c>
    </row>
    <row r="293" spans="1:12" ht="10.5" customHeight="1"/>
    <row r="294" spans="1:12" ht="10.5" customHeight="1">
      <c r="A294" s="1" t="s">
        <v>283</v>
      </c>
      <c r="E294" s="1">
        <v>0</v>
      </c>
      <c r="F294" s="1">
        <v>0</v>
      </c>
      <c r="G294" s="1">
        <v>0</v>
      </c>
      <c r="H294" s="1">
        <v>0</v>
      </c>
      <c r="I294" s="1">
        <v>0</v>
      </c>
      <c r="J294" s="1">
        <v>0</v>
      </c>
      <c r="K294" s="1">
        <v>0</v>
      </c>
      <c r="L294" s="1">
        <v>0</v>
      </c>
    </row>
    <row r="295" spans="1:12" ht="10.5" customHeight="1"/>
    <row r="296" spans="1:12" ht="12" customHeight="1" thickBot="1">
      <c r="A296" s="2" t="s">
        <v>284</v>
      </c>
      <c r="C296" s="6"/>
      <c r="D296" s="7">
        <v>29581416</v>
      </c>
      <c r="E296" s="7"/>
      <c r="F296" s="7">
        <v>2745544.5249457299</v>
      </c>
      <c r="G296" s="7">
        <v>23885173.345258798</v>
      </c>
      <c r="H296" s="7">
        <v>223930.125988282</v>
      </c>
      <c r="I296" s="7">
        <v>200551.361144044</v>
      </c>
      <c r="J296" s="7">
        <v>1548340.3838331101</v>
      </c>
      <c r="K296" s="7">
        <v>196374.27497986701</v>
      </c>
      <c r="L296" s="7">
        <v>781501.98385015596</v>
      </c>
    </row>
    <row r="297" spans="1:12" ht="10.5" customHeight="1" thickTop="1">
      <c r="J297" s="1" t="s">
        <v>285</v>
      </c>
      <c r="K297" s="1" t="s">
        <v>285</v>
      </c>
      <c r="L297" s="1" t="s">
        <v>285</v>
      </c>
    </row>
    <row r="298" spans="1:12" ht="10.5" customHeight="1">
      <c r="A298" s="2" t="s">
        <v>286</v>
      </c>
      <c r="B298" s="3"/>
      <c r="C298" s="3"/>
      <c r="D298" s="3"/>
      <c r="E298" s="3"/>
      <c r="F298" s="3"/>
      <c r="G298" s="3"/>
      <c r="H298" s="3"/>
      <c r="I298" s="3"/>
      <c r="J298" s="3"/>
      <c r="K298" s="3"/>
      <c r="L298" s="3" t="s">
        <v>235</v>
      </c>
    </row>
    <row r="299" spans="1:12" ht="10.5" customHeight="1">
      <c r="D299" s="2" t="s">
        <v>287</v>
      </c>
    </row>
    <row r="300" spans="1:12" ht="10.5" customHeight="1"/>
    <row r="301" spans="1:12" ht="10.5" customHeight="1"/>
    <row r="302" spans="1:12" ht="10.5" customHeight="1"/>
    <row r="303" spans="1:12" ht="10.5" customHeight="1"/>
    <row r="304" spans="1:12" ht="10.5" customHeight="1"/>
    <row r="305" spans="1:12" ht="10.5" customHeight="1"/>
    <row r="306" spans="1:12" ht="10.5" customHeight="1"/>
    <row r="307" spans="1:12" ht="10.5" customHeight="1"/>
    <row r="308" spans="1:12" ht="10.5" customHeight="1">
      <c r="D308" s="1" t="s">
        <v>288</v>
      </c>
    </row>
    <row r="309" spans="1:12" ht="10.5" customHeight="1">
      <c r="A309" s="2" t="s">
        <v>289</v>
      </c>
      <c r="B309" s="3"/>
      <c r="C309" s="11"/>
      <c r="D309" s="16"/>
      <c r="E309" s="3"/>
      <c r="F309" s="3"/>
      <c r="G309" s="3"/>
      <c r="H309" s="3"/>
      <c r="I309" s="3"/>
      <c r="J309" s="3"/>
      <c r="K309" s="3"/>
      <c r="L309" s="3" t="s">
        <v>235</v>
      </c>
    </row>
    <row r="310" spans="1:12" ht="10.5" customHeight="1">
      <c r="C310" s="12"/>
      <c r="D310" s="17"/>
    </row>
    <row r="311" spans="1:12" ht="33" customHeight="1">
      <c r="A311" s="56"/>
      <c r="B311" s="57" t="s">
        <v>29</v>
      </c>
      <c r="C311" s="13" t="s">
        <v>290</v>
      </c>
      <c r="D311" s="18" t="s">
        <v>291</v>
      </c>
      <c r="E311" s="57" t="s">
        <v>292</v>
      </c>
      <c r="F311" s="57" t="s">
        <v>293</v>
      </c>
      <c r="G311" s="57" t="s">
        <v>294</v>
      </c>
      <c r="H311" s="57" t="s">
        <v>295</v>
      </c>
      <c r="I311" s="57" t="s">
        <v>233</v>
      </c>
    </row>
    <row r="312" spans="1:12" ht="10.5" customHeight="1">
      <c r="A312" s="1">
        <v>2</v>
      </c>
      <c r="B312" s="1" t="s">
        <v>20</v>
      </c>
      <c r="C312" s="12">
        <v>21448752</v>
      </c>
      <c r="D312" s="17">
        <v>0.63134260653466701</v>
      </c>
      <c r="E312" s="6">
        <v>1733379.2367362201</v>
      </c>
      <c r="F312" s="6">
        <v>0</v>
      </c>
      <c r="G312" s="6">
        <v>1733379.2367362201</v>
      </c>
      <c r="H312" s="6">
        <v>0</v>
      </c>
      <c r="I312" s="6">
        <v>1733379.2367362201</v>
      </c>
      <c r="J312" s="6"/>
      <c r="K312" s="6"/>
      <c r="L312" s="6"/>
    </row>
    <row r="313" spans="1:12" ht="10.5" customHeight="1">
      <c r="A313" s="1">
        <v>3</v>
      </c>
      <c r="B313" s="1" t="s">
        <v>23</v>
      </c>
      <c r="C313" s="12">
        <v>201088</v>
      </c>
      <c r="D313" s="17">
        <v>5.9190120741217604E-3</v>
      </c>
      <c r="E313" s="1">
        <v>16250.9111931926</v>
      </c>
      <c r="F313" s="1">
        <v>0</v>
      </c>
      <c r="G313" s="1">
        <v>16250.9111931926</v>
      </c>
      <c r="H313" s="1">
        <v>0</v>
      </c>
      <c r="I313" s="1">
        <v>16250.9111931926</v>
      </c>
    </row>
    <row r="314" spans="1:12" ht="10.5" customHeight="1">
      <c r="A314" s="1">
        <v>4</v>
      </c>
      <c r="B314" s="1" t="s">
        <v>26</v>
      </c>
      <c r="C314" s="12">
        <v>180094</v>
      </c>
      <c r="D314" s="17">
        <v>5.3010550628425496E-3</v>
      </c>
      <c r="E314" s="1">
        <v>14554.2827042232</v>
      </c>
      <c r="F314" s="1">
        <v>0</v>
      </c>
      <c r="G314" s="1">
        <v>14554.2827042232</v>
      </c>
      <c r="H314" s="1">
        <v>0</v>
      </c>
      <c r="I314" s="1">
        <v>14554.2827042232</v>
      </c>
    </row>
    <row r="315" spans="1:12" ht="10.5" customHeight="1">
      <c r="A315" s="1">
        <v>5</v>
      </c>
      <c r="B315" s="1" t="s">
        <v>30</v>
      </c>
      <c r="C315" s="12">
        <v>1390401</v>
      </c>
      <c r="D315" s="17">
        <v>4.0926362124398097E-2</v>
      </c>
      <c r="E315" s="1">
        <v>112365.14945658699</v>
      </c>
      <c r="F315" s="1">
        <v>0</v>
      </c>
      <c r="G315" s="1">
        <v>112365.14945658699</v>
      </c>
      <c r="H315" s="1">
        <v>0</v>
      </c>
      <c r="I315" s="1">
        <v>112365.14945658699</v>
      </c>
    </row>
    <row r="316" spans="1:12" ht="10.5" customHeight="1">
      <c r="A316" s="1">
        <v>6</v>
      </c>
      <c r="B316" s="1" t="s">
        <v>31</v>
      </c>
      <c r="C316" s="12">
        <v>176343</v>
      </c>
      <c r="D316" s="17">
        <v>5.1906446241787299E-3</v>
      </c>
      <c r="E316" s="1">
        <v>14251.1459288529</v>
      </c>
      <c r="F316" s="1">
        <v>0</v>
      </c>
      <c r="G316" s="1">
        <v>14251.1459288529</v>
      </c>
      <c r="H316" s="1">
        <v>0</v>
      </c>
      <c r="I316" s="1">
        <v>14251.1459288529</v>
      </c>
    </row>
    <row r="317" spans="1:12" ht="10.5" customHeight="1">
      <c r="A317" s="1">
        <v>7</v>
      </c>
      <c r="B317" s="1" t="s">
        <v>32</v>
      </c>
      <c r="C317" s="12">
        <v>551928</v>
      </c>
      <c r="D317" s="17">
        <v>1.624596443371E-2</v>
      </c>
      <c r="E317" s="1">
        <v>44604.018703435402</v>
      </c>
      <c r="F317" s="1">
        <v>0</v>
      </c>
      <c r="G317" s="1">
        <v>44604.018703435402</v>
      </c>
      <c r="H317" s="1">
        <v>0</v>
      </c>
      <c r="I317" s="1">
        <v>44604.018703435402</v>
      </c>
    </row>
    <row r="318" spans="1:12" ht="10.5" customHeight="1">
      <c r="A318" s="1">
        <v>8</v>
      </c>
      <c r="B318" s="1" t="s">
        <v>33</v>
      </c>
      <c r="C318" s="12">
        <v>146066</v>
      </c>
      <c r="D318" s="17">
        <v>4.29944311753396E-3</v>
      </c>
      <c r="E318" s="1">
        <v>11804.312511660901</v>
      </c>
      <c r="F318" s="1">
        <v>0</v>
      </c>
      <c r="G318" s="1">
        <v>11804.312511660901</v>
      </c>
      <c r="H318" s="1">
        <v>0</v>
      </c>
      <c r="I318" s="1">
        <v>11804.312511660901</v>
      </c>
    </row>
    <row r="319" spans="1:12" ht="10.5" customHeight="1">
      <c r="A319" s="1">
        <v>9</v>
      </c>
      <c r="B319" s="1" t="s">
        <v>34</v>
      </c>
      <c r="C319" s="12">
        <v>167083</v>
      </c>
      <c r="D319" s="17">
        <v>4.9180771323026999E-3</v>
      </c>
      <c r="E319" s="1">
        <v>13502.799743854501</v>
      </c>
      <c r="F319" s="1">
        <v>0</v>
      </c>
      <c r="G319" s="1">
        <v>13502.799743854501</v>
      </c>
      <c r="H319" s="1">
        <v>0</v>
      </c>
      <c r="I319" s="1">
        <v>13502.799743854501</v>
      </c>
    </row>
    <row r="320" spans="1:12" ht="10.5" customHeight="1">
      <c r="A320" s="1">
        <v>10</v>
      </c>
      <c r="B320" s="1" t="s">
        <v>35</v>
      </c>
      <c r="C320" s="12">
        <v>3198196</v>
      </c>
      <c r="D320" s="17">
        <v>9.4138689227641195E-2</v>
      </c>
      <c r="E320" s="1">
        <v>258461.96279451699</v>
      </c>
      <c r="F320" s="1">
        <v>0</v>
      </c>
      <c r="G320" s="1">
        <v>258461.96279451699</v>
      </c>
      <c r="H320" s="1">
        <v>0</v>
      </c>
      <c r="I320" s="1">
        <v>258461.96279451699</v>
      </c>
    </row>
    <row r="321" spans="1:12" ht="10.5" customHeight="1">
      <c r="A321" s="1">
        <v>11</v>
      </c>
      <c r="B321" s="1" t="s">
        <v>36</v>
      </c>
      <c r="C321" s="12">
        <v>354680</v>
      </c>
      <c r="D321" s="17">
        <v>1.04399825074072E-2</v>
      </c>
      <c r="E321" s="1">
        <v>28663.4368137411</v>
      </c>
      <c r="F321" s="1">
        <v>0</v>
      </c>
      <c r="G321" s="1">
        <v>28663.4368137411</v>
      </c>
      <c r="H321" s="1">
        <v>0</v>
      </c>
      <c r="I321" s="1">
        <v>28663.4368137411</v>
      </c>
    </row>
    <row r="322" spans="1:12" ht="10.5" customHeight="1">
      <c r="A322" s="1">
        <v>12</v>
      </c>
      <c r="B322" s="1" t="s">
        <v>37</v>
      </c>
      <c r="C322" s="12">
        <v>1828086</v>
      </c>
      <c r="D322" s="17">
        <v>5.3809591355689801E-2</v>
      </c>
      <c r="E322" s="1">
        <v>147736.62893618099</v>
      </c>
      <c r="F322" s="1">
        <v>0</v>
      </c>
      <c r="G322" s="1">
        <v>147736.62893618099</v>
      </c>
      <c r="H322" s="1">
        <v>0</v>
      </c>
      <c r="I322" s="1">
        <v>147736.62893618099</v>
      </c>
    </row>
    <row r="323" spans="1:12" ht="10.5" customHeight="1">
      <c r="A323" s="1">
        <v>13</v>
      </c>
      <c r="B323" s="1" t="s">
        <v>38</v>
      </c>
      <c r="C323" s="12">
        <v>2864886</v>
      </c>
      <c r="D323" s="17">
        <v>8.4327731266820402E-2</v>
      </c>
      <c r="E323" s="1">
        <v>231525.540880713</v>
      </c>
      <c r="F323" s="1">
        <v>0</v>
      </c>
      <c r="G323" s="1">
        <v>231525.540880713</v>
      </c>
      <c r="H323" s="1">
        <v>0</v>
      </c>
      <c r="I323" s="1">
        <v>231525.540880713</v>
      </c>
    </row>
    <row r="324" spans="1:12" ht="10.5" customHeight="1">
      <c r="A324" s="1">
        <v>14</v>
      </c>
      <c r="B324" s="1" t="s">
        <v>39</v>
      </c>
      <c r="C324" s="12">
        <v>140171</v>
      </c>
      <c r="D324" s="17">
        <v>4.1259241796711898E-3</v>
      </c>
      <c r="E324" s="1">
        <v>11327.9085418374</v>
      </c>
      <c r="F324" s="1">
        <v>0</v>
      </c>
      <c r="G324" s="1">
        <v>11327.9085418374</v>
      </c>
      <c r="H324" s="1">
        <v>0</v>
      </c>
      <c r="I324" s="1">
        <v>11327.9085418374</v>
      </c>
    </row>
    <row r="325" spans="1:12" ht="10.5" customHeight="1">
      <c r="A325" s="1">
        <v>15</v>
      </c>
      <c r="B325" s="1" t="s">
        <v>41</v>
      </c>
      <c r="C325" s="12">
        <v>97738</v>
      </c>
      <c r="D325" s="17">
        <v>2.8769116113368902E-3</v>
      </c>
      <c r="E325" s="1">
        <v>7898.6889232587801</v>
      </c>
      <c r="F325" s="1">
        <v>0</v>
      </c>
      <c r="G325" s="1">
        <v>7898.6889232587801</v>
      </c>
      <c r="H325" s="1">
        <v>0</v>
      </c>
      <c r="I325" s="1">
        <v>7898.6889232587801</v>
      </c>
    </row>
    <row r="326" spans="1:12" ht="10.5" customHeight="1">
      <c r="A326" s="1">
        <v>16</v>
      </c>
      <c r="B326" s="1" t="s">
        <v>42</v>
      </c>
      <c r="C326" s="12">
        <v>999292</v>
      </c>
      <c r="D326" s="17">
        <v>2.9414094394361101E-2</v>
      </c>
      <c r="E326" s="1">
        <v>80757.705820674804</v>
      </c>
      <c r="F326" s="1">
        <v>0</v>
      </c>
      <c r="G326" s="1">
        <v>80757.705820674804</v>
      </c>
      <c r="H326" s="1">
        <v>0</v>
      </c>
      <c r="I326" s="1">
        <v>80757.705820674804</v>
      </c>
    </row>
    <row r="327" spans="1:12" ht="10.5" customHeight="1">
      <c r="A327" s="1">
        <v>17</v>
      </c>
      <c r="B327" s="1" t="s">
        <v>43</v>
      </c>
      <c r="C327" s="12">
        <v>228433</v>
      </c>
      <c r="D327" s="17">
        <v>6.7239103533172301E-3</v>
      </c>
      <c r="E327" s="1">
        <v>18460.795256776</v>
      </c>
      <c r="F327" s="1">
        <v>0</v>
      </c>
      <c r="G327" s="1">
        <v>18460.795256776</v>
      </c>
      <c r="H327" s="1">
        <v>0</v>
      </c>
      <c r="I327" s="1">
        <v>18460.795256776</v>
      </c>
    </row>
    <row r="328" spans="1:12" ht="10.5" customHeight="1">
      <c r="C328" s="12"/>
      <c r="D328" s="17"/>
    </row>
    <row r="329" spans="1:12" ht="10.5" customHeight="1">
      <c r="A329" s="2" t="s">
        <v>296</v>
      </c>
      <c r="C329" s="14">
        <v>33973237</v>
      </c>
      <c r="D329" s="19">
        <v>1</v>
      </c>
      <c r="E329" s="9">
        <v>2745544.5249457299</v>
      </c>
      <c r="F329" s="9">
        <v>0</v>
      </c>
      <c r="G329" s="9">
        <v>2745544.5249457299</v>
      </c>
      <c r="H329" s="9">
        <v>0</v>
      </c>
      <c r="I329" s="9">
        <v>2745544.5249457299</v>
      </c>
    </row>
    <row r="330" spans="1:12" ht="10.5" customHeight="1">
      <c r="C330" s="12"/>
      <c r="D330" s="17"/>
    </row>
    <row r="331" spans="1:12" ht="10.5" customHeight="1">
      <c r="A331" s="1" t="s">
        <v>297</v>
      </c>
      <c r="C331" s="12"/>
      <c r="D331" s="17"/>
      <c r="G331" s="1">
        <v>0</v>
      </c>
      <c r="I331" s="1">
        <v>0</v>
      </c>
    </row>
    <row r="332" spans="1:12" ht="10.5" customHeight="1">
      <c r="C332" s="12"/>
      <c r="D332" s="17"/>
    </row>
    <row r="333" spans="1:12" ht="12" customHeight="1" thickBot="1">
      <c r="A333" s="2" t="s">
        <v>233</v>
      </c>
      <c r="C333" s="15"/>
      <c r="D333" s="20"/>
      <c r="E333" s="7"/>
      <c r="F333" s="7"/>
      <c r="G333" s="7">
        <v>2745544.5249457299</v>
      </c>
      <c r="H333" s="7"/>
      <c r="I333" s="7">
        <v>2745544.5249457299</v>
      </c>
    </row>
    <row r="334" spans="1:12" ht="10.5" customHeight="1" thickTop="1">
      <c r="A334" s="1" t="s">
        <v>298</v>
      </c>
      <c r="C334" s="12"/>
      <c r="D334" s="17"/>
    </row>
    <row r="335" spans="1:12" ht="10.5" customHeight="1">
      <c r="A335" s="1" t="s">
        <v>299</v>
      </c>
      <c r="C335" s="12"/>
      <c r="D335" s="17"/>
    </row>
    <row r="336" spans="1:12" ht="10.5" customHeight="1">
      <c r="A336" s="2" t="s">
        <v>300</v>
      </c>
      <c r="B336" s="3"/>
      <c r="C336" s="11"/>
      <c r="D336" s="16"/>
      <c r="E336" s="3"/>
      <c r="F336" s="3"/>
      <c r="G336" s="3"/>
      <c r="H336" s="3"/>
      <c r="I336" s="3"/>
      <c r="J336" s="3"/>
      <c r="K336" s="3"/>
      <c r="L336" s="3" t="s">
        <v>235</v>
      </c>
    </row>
    <row r="337" spans="1:12" ht="10.5" customHeight="1">
      <c r="C337" s="12"/>
      <c r="D337" s="17"/>
    </row>
    <row r="338" spans="1:12" ht="33" customHeight="1">
      <c r="A338" s="56"/>
      <c r="B338" s="57" t="s">
        <v>29</v>
      </c>
      <c r="C338" s="13" t="s">
        <v>290</v>
      </c>
      <c r="D338" s="18" t="s">
        <v>291</v>
      </c>
      <c r="E338" s="57" t="s">
        <v>292</v>
      </c>
      <c r="F338" s="57" t="s">
        <v>293</v>
      </c>
      <c r="G338" s="57" t="s">
        <v>294</v>
      </c>
      <c r="H338" s="57" t="s">
        <v>295</v>
      </c>
      <c r="I338" s="57" t="s">
        <v>233</v>
      </c>
    </row>
    <row r="339" spans="1:12" ht="10.5" customHeight="1">
      <c r="A339" s="1">
        <v>2</v>
      </c>
      <c r="B339" s="1" t="s">
        <v>20</v>
      </c>
      <c r="C339" s="12">
        <v>100</v>
      </c>
      <c r="D339" s="17">
        <v>1</v>
      </c>
      <c r="E339" s="6">
        <v>23885173.345258798</v>
      </c>
      <c r="F339" s="6">
        <v>0</v>
      </c>
      <c r="G339" s="6">
        <v>23885173.345258798</v>
      </c>
      <c r="H339" s="6">
        <v>0</v>
      </c>
      <c r="I339" s="6">
        <v>23885173.345258798</v>
      </c>
      <c r="J339" s="6"/>
      <c r="K339" s="6"/>
      <c r="L339" s="6"/>
    </row>
    <row r="340" spans="1:12" ht="10.5" customHeight="1">
      <c r="C340" s="12"/>
      <c r="D340" s="17"/>
    </row>
    <row r="341" spans="1:12" ht="10.5" customHeight="1">
      <c r="A341" s="2" t="s">
        <v>296</v>
      </c>
      <c r="C341" s="14">
        <v>100</v>
      </c>
      <c r="D341" s="19">
        <v>1</v>
      </c>
      <c r="E341" s="9">
        <v>23885173.345258798</v>
      </c>
      <c r="F341" s="9">
        <v>0</v>
      </c>
      <c r="G341" s="9">
        <v>23885173.345258798</v>
      </c>
      <c r="H341" s="9">
        <v>0</v>
      </c>
      <c r="I341" s="9">
        <v>23885173.345258798</v>
      </c>
    </row>
    <row r="342" spans="1:12" ht="10.5" customHeight="1">
      <c r="C342" s="12"/>
      <c r="D342" s="17"/>
    </row>
    <row r="343" spans="1:12" ht="10.5" customHeight="1">
      <c r="A343" s="1" t="s">
        <v>297</v>
      </c>
      <c r="C343" s="12"/>
      <c r="D343" s="17"/>
      <c r="G343" s="1">
        <v>0</v>
      </c>
      <c r="I343" s="1">
        <v>0</v>
      </c>
    </row>
    <row r="344" spans="1:12" ht="10.5" customHeight="1">
      <c r="C344" s="12"/>
      <c r="D344" s="17"/>
    </row>
    <row r="345" spans="1:12" ht="12" customHeight="1" thickBot="1">
      <c r="A345" s="2" t="s">
        <v>233</v>
      </c>
      <c r="C345" s="15"/>
      <c r="D345" s="20"/>
      <c r="E345" s="7"/>
      <c r="F345" s="7"/>
      <c r="G345" s="7">
        <v>23885173.345258798</v>
      </c>
      <c r="H345" s="7"/>
      <c r="I345" s="7">
        <v>23885173.345258798</v>
      </c>
    </row>
    <row r="346" spans="1:12" ht="10.5" customHeight="1" thickTop="1">
      <c r="A346" s="1" t="s">
        <v>301</v>
      </c>
      <c r="C346" s="12"/>
      <c r="D346" s="17"/>
    </row>
    <row r="347" spans="1:12" ht="10.5" customHeight="1">
      <c r="A347" s="1" t="s">
        <v>302</v>
      </c>
      <c r="C347" s="12"/>
      <c r="D347" s="17"/>
    </row>
    <row r="348" spans="1:12" ht="10.5" customHeight="1">
      <c r="A348" s="2" t="s">
        <v>303</v>
      </c>
      <c r="B348" s="3"/>
      <c r="C348" s="11"/>
      <c r="D348" s="16"/>
      <c r="E348" s="3"/>
      <c r="F348" s="3"/>
      <c r="G348" s="3"/>
      <c r="H348" s="3"/>
      <c r="I348" s="3"/>
      <c r="J348" s="3"/>
      <c r="K348" s="3"/>
      <c r="L348" s="3" t="s">
        <v>235</v>
      </c>
    </row>
    <row r="349" spans="1:12" ht="10.5" customHeight="1">
      <c r="C349" s="12"/>
      <c r="D349" s="17"/>
    </row>
    <row r="350" spans="1:12" ht="33" customHeight="1">
      <c r="A350" s="56"/>
      <c r="B350" s="57" t="s">
        <v>29</v>
      </c>
      <c r="C350" s="13" t="s">
        <v>290</v>
      </c>
      <c r="D350" s="18" t="s">
        <v>291</v>
      </c>
      <c r="E350" s="57" t="s">
        <v>292</v>
      </c>
      <c r="F350" s="57" t="s">
        <v>293</v>
      </c>
      <c r="G350" s="57" t="s">
        <v>294</v>
      </c>
      <c r="H350" s="57" t="s">
        <v>295</v>
      </c>
      <c r="I350" s="57" t="s">
        <v>233</v>
      </c>
    </row>
    <row r="351" spans="1:12" ht="10.5" customHeight="1">
      <c r="A351" s="1">
        <v>3</v>
      </c>
      <c r="B351" s="1" t="s">
        <v>23</v>
      </c>
      <c r="C351" s="12">
        <v>100</v>
      </c>
      <c r="D351" s="17">
        <v>1</v>
      </c>
      <c r="E351" s="6">
        <v>223930.125988282</v>
      </c>
      <c r="F351" s="6">
        <v>0</v>
      </c>
      <c r="G351" s="6">
        <v>223930.125988282</v>
      </c>
      <c r="H351" s="6">
        <v>0</v>
      </c>
      <c r="I351" s="6">
        <v>223930.125988282</v>
      </c>
      <c r="J351" s="6"/>
      <c r="K351" s="6"/>
      <c r="L351" s="6"/>
    </row>
    <row r="352" spans="1:12" ht="10.5" customHeight="1">
      <c r="C352" s="12"/>
      <c r="D352" s="17"/>
    </row>
    <row r="353" spans="1:12" ht="10.5" customHeight="1">
      <c r="A353" s="2" t="s">
        <v>296</v>
      </c>
      <c r="C353" s="14">
        <v>100</v>
      </c>
      <c r="D353" s="19">
        <v>1</v>
      </c>
      <c r="E353" s="9">
        <v>223930.125988282</v>
      </c>
      <c r="F353" s="9">
        <v>0</v>
      </c>
      <c r="G353" s="9">
        <v>223930.125988282</v>
      </c>
      <c r="H353" s="9">
        <v>0</v>
      </c>
      <c r="I353" s="9">
        <v>223930.125988282</v>
      </c>
    </row>
    <row r="354" spans="1:12" ht="10.5" customHeight="1">
      <c r="C354" s="12"/>
      <c r="D354" s="17"/>
    </row>
    <row r="355" spans="1:12" ht="10.5" customHeight="1">
      <c r="A355" s="1" t="s">
        <v>297</v>
      </c>
      <c r="C355" s="12"/>
      <c r="D355" s="17"/>
      <c r="G355" s="1">
        <v>0</v>
      </c>
      <c r="I355" s="1">
        <v>0</v>
      </c>
    </row>
    <row r="356" spans="1:12" ht="10.5" customHeight="1">
      <c r="C356" s="12"/>
      <c r="D356" s="17"/>
    </row>
    <row r="357" spans="1:12" ht="12" customHeight="1" thickBot="1">
      <c r="A357" s="2" t="s">
        <v>233</v>
      </c>
      <c r="C357" s="15"/>
      <c r="D357" s="20"/>
      <c r="E357" s="7"/>
      <c r="F357" s="7"/>
      <c r="G357" s="7">
        <v>223930.125988282</v>
      </c>
      <c r="H357" s="7"/>
      <c r="I357" s="7">
        <v>223930.125988282</v>
      </c>
    </row>
    <row r="358" spans="1:12" ht="10.5" customHeight="1" thickTop="1">
      <c r="A358" s="1" t="s">
        <v>304</v>
      </c>
      <c r="C358" s="12"/>
      <c r="D358" s="17"/>
    </row>
    <row r="359" spans="1:12" ht="10.5" customHeight="1">
      <c r="A359" s="1" t="s">
        <v>302</v>
      </c>
      <c r="C359" s="12"/>
      <c r="D359" s="17"/>
    </row>
    <row r="360" spans="1:12" ht="10.5" customHeight="1">
      <c r="A360" s="2" t="s">
        <v>305</v>
      </c>
      <c r="B360" s="3"/>
      <c r="C360" s="11"/>
      <c r="D360" s="16"/>
      <c r="E360" s="3"/>
      <c r="F360" s="3"/>
      <c r="G360" s="3"/>
      <c r="H360" s="3"/>
      <c r="I360" s="3"/>
      <c r="J360" s="3"/>
      <c r="K360" s="3"/>
      <c r="L360" s="3" t="s">
        <v>235</v>
      </c>
    </row>
    <row r="361" spans="1:12" ht="10.5" customHeight="1">
      <c r="C361" s="12"/>
      <c r="D361" s="17"/>
    </row>
    <row r="362" spans="1:12" ht="33" customHeight="1">
      <c r="A362" s="56"/>
      <c r="B362" s="57" t="s">
        <v>29</v>
      </c>
      <c r="C362" s="13" t="s">
        <v>290</v>
      </c>
      <c r="D362" s="18" t="s">
        <v>291</v>
      </c>
      <c r="E362" s="57" t="s">
        <v>292</v>
      </c>
      <c r="F362" s="57" t="s">
        <v>293</v>
      </c>
      <c r="G362" s="57" t="s">
        <v>294</v>
      </c>
      <c r="H362" s="57" t="s">
        <v>295</v>
      </c>
      <c r="I362" s="57" t="s">
        <v>233</v>
      </c>
    </row>
    <row r="363" spans="1:12" ht="10.5" customHeight="1">
      <c r="A363" s="1">
        <v>4</v>
      </c>
      <c r="B363" s="1" t="s">
        <v>26</v>
      </c>
      <c r="C363" s="12">
        <v>100</v>
      </c>
      <c r="D363" s="17">
        <v>1</v>
      </c>
      <c r="E363" s="6">
        <v>200551.361144044</v>
      </c>
      <c r="F363" s="6">
        <v>0</v>
      </c>
      <c r="G363" s="6">
        <v>200551.361144044</v>
      </c>
      <c r="H363" s="6">
        <v>0</v>
      </c>
      <c r="I363" s="6">
        <v>200551.361144044</v>
      </c>
      <c r="J363" s="6"/>
      <c r="K363" s="6"/>
      <c r="L363" s="6"/>
    </row>
    <row r="364" spans="1:12" ht="10.5" customHeight="1">
      <c r="C364" s="12"/>
      <c r="D364" s="17"/>
    </row>
    <row r="365" spans="1:12" ht="10.5" customHeight="1">
      <c r="A365" s="2" t="s">
        <v>296</v>
      </c>
      <c r="C365" s="14">
        <v>100</v>
      </c>
      <c r="D365" s="19">
        <v>1</v>
      </c>
      <c r="E365" s="9">
        <v>200551.361144044</v>
      </c>
      <c r="F365" s="9">
        <v>0</v>
      </c>
      <c r="G365" s="9">
        <v>200551.361144044</v>
      </c>
      <c r="H365" s="9">
        <v>0</v>
      </c>
      <c r="I365" s="9">
        <v>200551.361144044</v>
      </c>
    </row>
    <row r="366" spans="1:12" ht="10.5" customHeight="1">
      <c r="C366" s="12"/>
      <c r="D366" s="17"/>
    </row>
    <row r="367" spans="1:12" ht="10.5" customHeight="1">
      <c r="A367" s="1" t="s">
        <v>297</v>
      </c>
      <c r="C367" s="12"/>
      <c r="D367" s="17"/>
      <c r="G367" s="1">
        <v>0</v>
      </c>
      <c r="I367" s="1">
        <v>0</v>
      </c>
    </row>
    <row r="368" spans="1:12" ht="10.5" customHeight="1">
      <c r="C368" s="12"/>
      <c r="D368" s="17"/>
    </row>
    <row r="369" spans="1:12" ht="12" customHeight="1" thickBot="1">
      <c r="A369" s="2" t="s">
        <v>233</v>
      </c>
      <c r="C369" s="15"/>
      <c r="D369" s="20"/>
      <c r="E369" s="7"/>
      <c r="F369" s="7"/>
      <c r="G369" s="7">
        <v>200551.361144044</v>
      </c>
      <c r="H369" s="7"/>
      <c r="I369" s="7">
        <v>200551.361144044</v>
      </c>
    </row>
    <row r="370" spans="1:12" ht="10.5" customHeight="1" thickTop="1">
      <c r="A370" s="1" t="s">
        <v>306</v>
      </c>
      <c r="C370" s="12"/>
      <c r="D370" s="17"/>
    </row>
    <row r="371" spans="1:12" ht="10.5" customHeight="1">
      <c r="A371" s="1" t="s">
        <v>302</v>
      </c>
      <c r="C371" s="12"/>
      <c r="D371" s="17"/>
    </row>
    <row r="372" spans="1:12" ht="10.5" customHeight="1">
      <c r="A372" s="2" t="s">
        <v>19</v>
      </c>
      <c r="B372" s="3"/>
      <c r="C372" s="11"/>
      <c r="D372" s="16"/>
      <c r="E372" s="3"/>
      <c r="F372" s="3"/>
      <c r="G372" s="3"/>
      <c r="H372" s="3"/>
      <c r="I372" s="3"/>
      <c r="J372" s="3"/>
      <c r="K372" s="3"/>
      <c r="L372" s="3" t="s">
        <v>235</v>
      </c>
    </row>
    <row r="373" spans="1:12" ht="10.5" customHeight="1"/>
    <row r="374" spans="1:12" ht="33" customHeight="1">
      <c r="A374" s="57"/>
      <c r="B374" s="56" t="s">
        <v>29</v>
      </c>
      <c r="C374" s="57" t="s">
        <v>9</v>
      </c>
      <c r="D374" s="57" t="s">
        <v>12</v>
      </c>
      <c r="E374" s="57" t="s">
        <v>15</v>
      </c>
      <c r="F374" s="57" t="s">
        <v>17</v>
      </c>
      <c r="G374" s="57" t="s">
        <v>239</v>
      </c>
      <c r="H374" s="57" t="s">
        <v>240</v>
      </c>
      <c r="I374" s="57" t="s">
        <v>241</v>
      </c>
      <c r="J374" s="57" t="s">
        <v>233</v>
      </c>
    </row>
    <row r="375" spans="1:12" ht="10.5" customHeight="1">
      <c r="A375" s="1">
        <v>2</v>
      </c>
      <c r="B375" s="1" t="s">
        <v>20</v>
      </c>
      <c r="C375" s="6">
        <v>1733379.2367362201</v>
      </c>
      <c r="D375" s="6">
        <v>23885173.345258798</v>
      </c>
      <c r="E375" s="6">
        <v>0</v>
      </c>
      <c r="F375" s="6">
        <v>0</v>
      </c>
      <c r="G375" s="6">
        <v>0</v>
      </c>
      <c r="H375" s="6">
        <v>0</v>
      </c>
      <c r="I375" s="6">
        <v>0</v>
      </c>
      <c r="J375" s="6">
        <v>25618552.581994999</v>
      </c>
      <c r="K375" s="6"/>
      <c r="L375" s="6"/>
    </row>
    <row r="376" spans="1:12" ht="10.5" customHeight="1">
      <c r="A376" s="1">
        <v>3</v>
      </c>
      <c r="B376" s="1" t="s">
        <v>23</v>
      </c>
      <c r="C376" s="1">
        <v>16250.9111931926</v>
      </c>
      <c r="D376" s="1">
        <v>0</v>
      </c>
      <c r="E376" s="1">
        <v>223930.125988282</v>
      </c>
      <c r="F376" s="1">
        <v>0</v>
      </c>
      <c r="G376" s="1">
        <v>0</v>
      </c>
      <c r="H376" s="1">
        <v>0</v>
      </c>
      <c r="I376" s="1">
        <v>0</v>
      </c>
      <c r="J376" s="1">
        <v>240181.03718147401</v>
      </c>
    </row>
    <row r="377" spans="1:12" ht="10.5" customHeight="1">
      <c r="A377" s="1">
        <v>4</v>
      </c>
      <c r="B377" s="1" t="s">
        <v>26</v>
      </c>
      <c r="C377" s="1">
        <v>14554.2827042232</v>
      </c>
      <c r="D377" s="1">
        <v>0</v>
      </c>
      <c r="E377" s="1">
        <v>0</v>
      </c>
      <c r="F377" s="1">
        <v>200551.361144044</v>
      </c>
      <c r="G377" s="1">
        <v>0</v>
      </c>
      <c r="H377" s="1">
        <v>0</v>
      </c>
      <c r="I377" s="1">
        <v>0</v>
      </c>
      <c r="J377" s="1">
        <v>215105.64384826701</v>
      </c>
    </row>
    <row r="378" spans="1:12" ht="10.5" customHeight="1">
      <c r="A378" s="1">
        <v>5</v>
      </c>
      <c r="B378" s="1" t="s">
        <v>30</v>
      </c>
      <c r="C378" s="1">
        <v>112365.14945658699</v>
      </c>
      <c r="D378" s="1">
        <v>0</v>
      </c>
      <c r="E378" s="1">
        <v>0</v>
      </c>
      <c r="F378" s="1">
        <v>0</v>
      </c>
      <c r="G378" s="1">
        <v>0</v>
      </c>
      <c r="H378" s="1">
        <v>0</v>
      </c>
      <c r="I378" s="1">
        <v>0</v>
      </c>
      <c r="J378" s="1">
        <v>112365.14945658699</v>
      </c>
    </row>
    <row r="379" spans="1:12" ht="10.5" customHeight="1">
      <c r="A379" s="1">
        <v>6</v>
      </c>
      <c r="B379" s="1" t="s">
        <v>31</v>
      </c>
      <c r="C379" s="1">
        <v>14251.1459288529</v>
      </c>
      <c r="D379" s="1">
        <v>0</v>
      </c>
      <c r="E379" s="1">
        <v>0</v>
      </c>
      <c r="F379" s="1">
        <v>0</v>
      </c>
      <c r="G379" s="1">
        <v>0</v>
      </c>
      <c r="H379" s="1">
        <v>0</v>
      </c>
      <c r="I379" s="1">
        <v>0</v>
      </c>
      <c r="J379" s="1">
        <v>14251.1459288529</v>
      </c>
    </row>
    <row r="380" spans="1:12" ht="10.5" customHeight="1">
      <c r="A380" s="1">
        <v>7</v>
      </c>
      <c r="B380" s="1" t="s">
        <v>32</v>
      </c>
      <c r="C380" s="1">
        <v>44604.018703435402</v>
      </c>
      <c r="D380" s="1">
        <v>0</v>
      </c>
      <c r="E380" s="1">
        <v>0</v>
      </c>
      <c r="F380" s="1">
        <v>0</v>
      </c>
      <c r="G380" s="1">
        <v>0</v>
      </c>
      <c r="H380" s="1">
        <v>0</v>
      </c>
      <c r="I380" s="1">
        <v>0</v>
      </c>
      <c r="J380" s="1">
        <v>44604.018703435402</v>
      </c>
    </row>
    <row r="381" spans="1:12" ht="10.5" customHeight="1">
      <c r="A381" s="1">
        <v>8</v>
      </c>
      <c r="B381" s="1" t="s">
        <v>33</v>
      </c>
      <c r="C381" s="1">
        <v>11804.312511660901</v>
      </c>
      <c r="D381" s="1">
        <v>0</v>
      </c>
      <c r="E381" s="1">
        <v>0</v>
      </c>
      <c r="F381" s="1">
        <v>0</v>
      </c>
      <c r="G381" s="1">
        <v>0</v>
      </c>
      <c r="H381" s="1">
        <v>0</v>
      </c>
      <c r="I381" s="1">
        <v>0</v>
      </c>
      <c r="J381" s="1">
        <v>11804.312511660901</v>
      </c>
    </row>
    <row r="382" spans="1:12" ht="10.5" customHeight="1">
      <c r="A382" s="1">
        <v>9</v>
      </c>
      <c r="B382" s="1" t="s">
        <v>34</v>
      </c>
      <c r="C382" s="1">
        <v>13502.799743854501</v>
      </c>
      <c r="D382" s="1">
        <v>0</v>
      </c>
      <c r="E382" s="1">
        <v>0</v>
      </c>
      <c r="F382" s="1">
        <v>0</v>
      </c>
      <c r="G382" s="1">
        <v>0</v>
      </c>
      <c r="H382" s="1">
        <v>0</v>
      </c>
      <c r="I382" s="1">
        <v>0</v>
      </c>
      <c r="J382" s="1">
        <v>13502.799743854501</v>
      </c>
    </row>
    <row r="383" spans="1:12" ht="10.5" customHeight="1">
      <c r="A383" s="1">
        <v>10</v>
      </c>
      <c r="B383" s="1" t="s">
        <v>35</v>
      </c>
      <c r="C383" s="1">
        <v>258461.96279451699</v>
      </c>
      <c r="D383" s="1">
        <v>0</v>
      </c>
      <c r="E383" s="1">
        <v>0</v>
      </c>
      <c r="F383" s="1">
        <v>0</v>
      </c>
      <c r="G383" s="1">
        <v>0</v>
      </c>
      <c r="H383" s="1">
        <v>0</v>
      </c>
      <c r="I383" s="1">
        <v>0</v>
      </c>
      <c r="J383" s="1">
        <v>258461.96279451699</v>
      </c>
    </row>
    <row r="384" spans="1:12" ht="10.5" customHeight="1">
      <c r="A384" s="1">
        <v>11</v>
      </c>
      <c r="B384" s="1" t="s">
        <v>36</v>
      </c>
      <c r="C384" s="1">
        <v>28663.4368137411</v>
      </c>
      <c r="D384" s="1">
        <v>0</v>
      </c>
      <c r="E384" s="1">
        <v>0</v>
      </c>
      <c r="F384" s="1">
        <v>0</v>
      </c>
      <c r="G384" s="1">
        <v>0</v>
      </c>
      <c r="H384" s="1">
        <v>0</v>
      </c>
      <c r="I384" s="1">
        <v>0</v>
      </c>
      <c r="J384" s="1">
        <v>28663.4368137411</v>
      </c>
    </row>
    <row r="385" spans="1:12" ht="10.5" customHeight="1">
      <c r="A385" s="1">
        <v>12</v>
      </c>
      <c r="B385" s="1" t="s">
        <v>37</v>
      </c>
      <c r="C385" s="1">
        <v>147736.62893618099</v>
      </c>
      <c r="D385" s="1">
        <v>0</v>
      </c>
      <c r="E385" s="1">
        <v>0</v>
      </c>
      <c r="F385" s="1">
        <v>0</v>
      </c>
      <c r="G385" s="1">
        <v>0</v>
      </c>
      <c r="H385" s="1">
        <v>0</v>
      </c>
      <c r="I385" s="1">
        <v>0</v>
      </c>
      <c r="J385" s="1">
        <v>147736.62893618099</v>
      </c>
    </row>
    <row r="386" spans="1:12" ht="10.5" customHeight="1">
      <c r="A386" s="1">
        <v>13</v>
      </c>
      <c r="B386" s="1" t="s">
        <v>38</v>
      </c>
      <c r="C386" s="1">
        <v>231525.540880713</v>
      </c>
      <c r="D386" s="1">
        <v>0</v>
      </c>
      <c r="E386" s="1">
        <v>0</v>
      </c>
      <c r="F386" s="1">
        <v>0</v>
      </c>
      <c r="G386" s="1">
        <v>0</v>
      </c>
      <c r="H386" s="1">
        <v>0</v>
      </c>
      <c r="I386" s="1">
        <v>0</v>
      </c>
      <c r="J386" s="1">
        <v>231525.540880713</v>
      </c>
    </row>
    <row r="387" spans="1:12" ht="10.5" customHeight="1">
      <c r="A387" s="1">
        <v>14</v>
      </c>
      <c r="B387" s="1" t="s">
        <v>39</v>
      </c>
      <c r="C387" s="1">
        <v>11327.9085418374</v>
      </c>
      <c r="D387" s="1">
        <v>0</v>
      </c>
      <c r="E387" s="1">
        <v>0</v>
      </c>
      <c r="F387" s="1">
        <v>0</v>
      </c>
      <c r="G387" s="1">
        <v>0</v>
      </c>
      <c r="H387" s="1">
        <v>0</v>
      </c>
      <c r="I387" s="1">
        <v>0</v>
      </c>
      <c r="J387" s="1">
        <v>11327.9085418374</v>
      </c>
    </row>
    <row r="388" spans="1:12" ht="10.5" customHeight="1">
      <c r="A388" s="1">
        <v>15</v>
      </c>
      <c r="B388" s="1" t="s">
        <v>41</v>
      </c>
      <c r="C388" s="1">
        <v>7898.6889232587801</v>
      </c>
      <c r="D388" s="1">
        <v>0</v>
      </c>
      <c r="E388" s="1">
        <v>0</v>
      </c>
      <c r="F388" s="1">
        <v>0</v>
      </c>
      <c r="G388" s="1">
        <v>0</v>
      </c>
      <c r="H388" s="1">
        <v>0</v>
      </c>
      <c r="I388" s="1">
        <v>0</v>
      </c>
      <c r="J388" s="1">
        <v>7898.6889232587801</v>
      </c>
    </row>
    <row r="389" spans="1:12" ht="10.5" customHeight="1">
      <c r="A389" s="1">
        <v>16</v>
      </c>
      <c r="B389" s="1" t="s">
        <v>42</v>
      </c>
      <c r="C389" s="1">
        <v>80757.705820674804</v>
      </c>
      <c r="D389" s="1">
        <v>0</v>
      </c>
      <c r="E389" s="1">
        <v>0</v>
      </c>
      <c r="F389" s="1">
        <v>0</v>
      </c>
      <c r="G389" s="1">
        <v>0</v>
      </c>
      <c r="H389" s="1">
        <v>0</v>
      </c>
      <c r="I389" s="1">
        <v>0</v>
      </c>
      <c r="J389" s="1">
        <v>80757.705820674804</v>
      </c>
    </row>
    <row r="390" spans="1:12" ht="10.5" customHeight="1">
      <c r="A390" s="1">
        <v>17</v>
      </c>
      <c r="B390" s="1" t="s">
        <v>43</v>
      </c>
      <c r="C390" s="1">
        <v>18460.795256776</v>
      </c>
      <c r="D390" s="1">
        <v>0</v>
      </c>
      <c r="E390" s="1">
        <v>0</v>
      </c>
      <c r="F390" s="1">
        <v>0</v>
      </c>
      <c r="G390" s="1">
        <v>0</v>
      </c>
      <c r="H390" s="1">
        <v>0</v>
      </c>
      <c r="I390" s="1">
        <v>0</v>
      </c>
      <c r="J390" s="1">
        <v>18460.795256776</v>
      </c>
    </row>
    <row r="391" spans="1:12" ht="10.5" customHeight="1"/>
    <row r="392" spans="1:12" ht="12" customHeight="1" thickBot="1">
      <c r="A392" s="2" t="s">
        <v>233</v>
      </c>
      <c r="C392" s="7">
        <v>2745544.5249457299</v>
      </c>
      <c r="D392" s="7">
        <v>23885173.345258798</v>
      </c>
      <c r="E392" s="7">
        <v>223930.125988282</v>
      </c>
      <c r="F392" s="7">
        <v>200551.361144044</v>
      </c>
      <c r="G392" s="7">
        <v>0</v>
      </c>
      <c r="H392" s="7">
        <v>0</v>
      </c>
      <c r="I392" s="7">
        <v>0</v>
      </c>
      <c r="J392" s="7">
        <v>27055199.357336901</v>
      </c>
      <c r="K392" s="6"/>
      <c r="L392" s="6"/>
    </row>
    <row r="393" spans="1:12" ht="10.5" customHeight="1" thickTop="1"/>
    <row r="394" spans="1:12" ht="10.5" customHeight="1"/>
    <row r="395" spans="1:12" ht="10.5" customHeight="1"/>
    <row r="396" spans="1:12" ht="10.5" customHeight="1">
      <c r="A396" s="2" t="s">
        <v>234</v>
      </c>
      <c r="B396" s="3"/>
      <c r="C396" s="3"/>
      <c r="D396" s="3"/>
      <c r="E396" s="3"/>
      <c r="F396" s="3"/>
      <c r="G396" s="3"/>
      <c r="H396" s="3"/>
      <c r="I396" s="3"/>
      <c r="J396" s="3"/>
      <c r="K396" s="3"/>
      <c r="L396" s="3" t="s">
        <v>307</v>
      </c>
    </row>
    <row r="397" spans="1:12" ht="10.5" customHeight="1">
      <c r="C397" s="6"/>
      <c r="D397" s="6"/>
      <c r="E397" s="6"/>
      <c r="F397" s="6"/>
      <c r="G397" s="6"/>
      <c r="H397" s="6"/>
      <c r="I397" s="6"/>
      <c r="J397" s="6"/>
      <c r="K397" s="6"/>
      <c r="L397" s="6"/>
    </row>
    <row r="398" spans="1:12" ht="33" customHeight="1">
      <c r="A398" s="58" t="s">
        <v>236</v>
      </c>
      <c r="B398" s="56"/>
      <c r="C398" s="57"/>
      <c r="D398" s="57" t="s">
        <v>237</v>
      </c>
      <c r="E398" s="57" t="s">
        <v>238</v>
      </c>
      <c r="F398" s="57" t="s">
        <v>12</v>
      </c>
      <c r="G398" s="5"/>
      <c r="H398" s="5"/>
      <c r="I398" s="5"/>
      <c r="J398" s="5"/>
      <c r="K398" s="5"/>
      <c r="L398" s="5"/>
    </row>
    <row r="399" spans="1:12" ht="10.5" customHeight="1">
      <c r="A399" s="1" t="s">
        <v>242</v>
      </c>
      <c r="C399" s="6"/>
      <c r="D399" s="6"/>
      <c r="E399" s="6"/>
      <c r="F399" s="6"/>
      <c r="G399" s="6"/>
      <c r="H399" s="6"/>
      <c r="I399" s="6"/>
      <c r="J399" s="6"/>
      <c r="K399" s="6"/>
      <c r="L399" s="6"/>
    </row>
    <row r="400" spans="1:12" ht="10.5" customHeight="1">
      <c r="B400" s="1" t="s">
        <v>243</v>
      </c>
      <c r="C400" s="1" t="s">
        <v>244</v>
      </c>
      <c r="D400" s="1">
        <v>0</v>
      </c>
      <c r="E400" s="1">
        <v>0</v>
      </c>
      <c r="F400" s="1">
        <v>0</v>
      </c>
    </row>
    <row r="401" spans="1:13" ht="10.5" customHeight="1">
      <c r="A401" s="10"/>
      <c r="B401" s="10" t="s">
        <v>245</v>
      </c>
      <c r="C401" s="10"/>
      <c r="D401" s="10"/>
      <c r="E401" s="10">
        <v>0</v>
      </c>
      <c r="F401" s="10">
        <v>0</v>
      </c>
      <c r="G401" s="10"/>
      <c r="H401" s="10"/>
      <c r="I401" s="10"/>
      <c r="J401" s="10"/>
      <c r="K401" s="10"/>
      <c r="L401" s="10"/>
      <c r="M401" s="10"/>
    </row>
    <row r="402" spans="1:13" ht="10.5" customHeight="1">
      <c r="B402" s="1" t="s">
        <v>246</v>
      </c>
      <c r="C402" s="1" t="s">
        <v>247</v>
      </c>
      <c r="D402" s="8">
        <v>0</v>
      </c>
      <c r="E402" s="8">
        <v>0</v>
      </c>
      <c r="F402" s="8">
        <v>0</v>
      </c>
    </row>
    <row r="403" spans="1:13" ht="10.5" customHeight="1">
      <c r="A403" s="1" t="s">
        <v>248</v>
      </c>
      <c r="D403" s="1">
        <v>0</v>
      </c>
      <c r="E403" s="1">
        <v>0</v>
      </c>
      <c r="F403" s="1">
        <v>0</v>
      </c>
    </row>
    <row r="404" spans="1:13" ht="10.5" customHeight="1"/>
    <row r="405" spans="1:13" ht="10.5" customHeight="1">
      <c r="A405" s="1" t="s">
        <v>249</v>
      </c>
    </row>
    <row r="406" spans="1:13" ht="10.5" customHeight="1">
      <c r="B406" s="1" t="s">
        <v>308</v>
      </c>
      <c r="C406" s="1" t="s">
        <v>247</v>
      </c>
      <c r="D406" s="8">
        <v>0</v>
      </c>
      <c r="E406" s="8">
        <v>0</v>
      </c>
      <c r="F406" s="8">
        <v>0</v>
      </c>
    </row>
    <row r="407" spans="1:13" ht="10.5" customHeight="1">
      <c r="A407" s="1" t="s">
        <v>278</v>
      </c>
      <c r="D407" s="1">
        <v>0</v>
      </c>
      <c r="E407" s="1">
        <v>0</v>
      </c>
      <c r="F407" s="1">
        <v>0</v>
      </c>
    </row>
    <row r="408" spans="1:13" ht="10.5" customHeight="1"/>
    <row r="409" spans="1:13" ht="10.5" customHeight="1">
      <c r="A409" s="2" t="s">
        <v>279</v>
      </c>
      <c r="D409" s="1">
        <v>0</v>
      </c>
      <c r="E409" s="1">
        <v>0</v>
      </c>
      <c r="F409" s="1">
        <v>0</v>
      </c>
    </row>
    <row r="410" spans="1:13" ht="10.5" customHeight="1"/>
    <row r="411" spans="1:13" ht="10.5" customHeight="1">
      <c r="A411" s="1" t="s">
        <v>280</v>
      </c>
      <c r="D411" s="8"/>
      <c r="E411" s="8"/>
      <c r="F411" s="8"/>
    </row>
    <row r="412" spans="1:13" ht="10.5" customHeight="1">
      <c r="A412" s="1" t="s">
        <v>281</v>
      </c>
      <c r="D412" s="1">
        <v>0</v>
      </c>
      <c r="E412" s="1">
        <v>0</v>
      </c>
      <c r="F412" s="1">
        <v>0</v>
      </c>
    </row>
    <row r="413" spans="1:13" ht="10.5" customHeight="1"/>
    <row r="414" spans="1:13" ht="10.5" customHeight="1">
      <c r="A414" s="2" t="s">
        <v>282</v>
      </c>
      <c r="D414" s="1">
        <v>0</v>
      </c>
      <c r="E414" s="1">
        <v>0</v>
      </c>
      <c r="F414" s="1">
        <v>0</v>
      </c>
    </row>
    <row r="415" spans="1:13" ht="10.5" customHeight="1"/>
    <row r="416" spans="1:13" ht="10.5" customHeight="1">
      <c r="A416" s="1" t="s">
        <v>283</v>
      </c>
      <c r="E416" s="1">
        <v>0</v>
      </c>
      <c r="F416" s="1">
        <v>0</v>
      </c>
    </row>
    <row r="417" spans="1:12" ht="10.5" customHeight="1"/>
    <row r="418" spans="1:12" ht="12" customHeight="1" thickBot="1">
      <c r="A418" s="2" t="s">
        <v>284</v>
      </c>
      <c r="C418" s="6"/>
      <c r="D418" s="7">
        <v>0</v>
      </c>
      <c r="E418" s="7"/>
      <c r="F418" s="7">
        <v>0</v>
      </c>
      <c r="G418" s="6"/>
      <c r="H418" s="6"/>
      <c r="I418" s="6"/>
      <c r="J418" s="6"/>
      <c r="K418" s="6"/>
      <c r="L418" s="6"/>
    </row>
    <row r="419" spans="1:12" ht="10.5" customHeight="1" thickTop="1"/>
    <row r="420" spans="1:12" ht="10.5" customHeight="1">
      <c r="A420" s="2" t="s">
        <v>309</v>
      </c>
      <c r="B420" s="3"/>
      <c r="C420" s="3"/>
      <c r="D420" s="3"/>
      <c r="E420" s="3"/>
      <c r="F420" s="3"/>
      <c r="G420" s="3"/>
      <c r="H420" s="3"/>
      <c r="I420" s="3"/>
      <c r="J420" s="3"/>
      <c r="K420" s="3"/>
      <c r="L420" s="3" t="s">
        <v>307</v>
      </c>
    </row>
    <row r="421" spans="1:12" ht="10.5" customHeight="1"/>
    <row r="422" spans="1:12" ht="33" customHeight="1">
      <c r="A422" s="57"/>
      <c r="B422" s="56" t="s">
        <v>29</v>
      </c>
      <c r="C422" s="57" t="s">
        <v>310</v>
      </c>
      <c r="D422" s="57" t="s">
        <v>311</v>
      </c>
      <c r="E422" s="57" t="s">
        <v>12</v>
      </c>
    </row>
    <row r="423" spans="1:12" ht="10.5" customHeight="1">
      <c r="A423" s="1">
        <v>1</v>
      </c>
      <c r="B423" s="1" t="s">
        <v>9</v>
      </c>
      <c r="C423" s="6">
        <v>1733379.2367362201</v>
      </c>
      <c r="D423" s="6">
        <v>0</v>
      </c>
      <c r="E423" s="6">
        <v>1733379.2367362201</v>
      </c>
      <c r="F423" s="6"/>
      <c r="G423" s="6"/>
      <c r="H423" s="6"/>
      <c r="I423" s="6"/>
      <c r="J423" s="6"/>
      <c r="K423" s="6"/>
      <c r="L423" s="6"/>
    </row>
    <row r="424" spans="1:12" ht="10.5" customHeight="1">
      <c r="A424" s="1">
        <v>1</v>
      </c>
      <c r="B424" s="1" t="s">
        <v>12</v>
      </c>
      <c r="C424" s="1">
        <v>23885173.345258798</v>
      </c>
      <c r="D424" s="1">
        <v>0</v>
      </c>
      <c r="E424" s="1">
        <v>23885173.345258798</v>
      </c>
    </row>
    <row r="425" spans="1:12" ht="10.5" customHeight="1">
      <c r="B425" s="1" t="s">
        <v>312</v>
      </c>
      <c r="C425" s="1">
        <v>25618552.581994999</v>
      </c>
      <c r="D425" s="1">
        <v>0</v>
      </c>
      <c r="E425" s="1">
        <v>25618552.581994999</v>
      </c>
    </row>
    <row r="426" spans="1:12" ht="10.5" customHeight="1"/>
    <row r="427" spans="1:12" ht="10.5" customHeight="1">
      <c r="A427" s="2" t="s">
        <v>313</v>
      </c>
      <c r="C427" s="9">
        <v>25618552.581994999</v>
      </c>
      <c r="D427" s="9">
        <v>0</v>
      </c>
      <c r="E427" s="9">
        <v>25618552.581994999</v>
      </c>
    </row>
    <row r="428" spans="1:12" ht="10.5" customHeight="1">
      <c r="C428" s="21"/>
      <c r="D428" s="21"/>
      <c r="E428" s="21">
        <v>0.99999998368350596</v>
      </c>
      <c r="F428" s="21"/>
      <c r="G428" s="21"/>
      <c r="H428" s="21"/>
      <c r="I428" s="21"/>
      <c r="J428" s="21"/>
      <c r="K428" s="21"/>
      <c r="L428" s="21"/>
    </row>
    <row r="429" spans="1:12" ht="10.5" customHeight="1"/>
    <row r="430" spans="1:12" ht="12" customHeight="1" thickBot="1">
      <c r="A430" s="2" t="s">
        <v>314</v>
      </c>
      <c r="C430" s="7"/>
      <c r="D430" s="7">
        <v>25618552.581994999</v>
      </c>
      <c r="E430" s="7">
        <v>25618552.581994999</v>
      </c>
      <c r="F430" s="6"/>
      <c r="G430" s="6"/>
      <c r="H430" s="6"/>
      <c r="I430" s="6"/>
      <c r="J430" s="6"/>
      <c r="K430" s="6"/>
      <c r="L430" s="6"/>
    </row>
    <row r="431" spans="1:12" ht="10.5" customHeight="1" thickTop="1">
      <c r="A431" s="2" t="s">
        <v>300</v>
      </c>
      <c r="B431" s="3"/>
      <c r="C431" s="22"/>
      <c r="D431" s="16"/>
      <c r="E431" s="3"/>
      <c r="F431" s="3"/>
      <c r="G431" s="3"/>
      <c r="H431" s="3"/>
      <c r="I431" s="3"/>
      <c r="J431" s="3"/>
      <c r="K431" s="3"/>
      <c r="L431" s="3" t="s">
        <v>307</v>
      </c>
    </row>
    <row r="432" spans="1:12" ht="10.5" customHeight="1">
      <c r="C432" s="23"/>
      <c r="D432" s="17"/>
    </row>
    <row r="433" spans="1:12" ht="33" customHeight="1">
      <c r="A433" s="56"/>
      <c r="B433" s="57" t="s">
        <v>29</v>
      </c>
      <c r="C433" s="24" t="s">
        <v>290</v>
      </c>
      <c r="D433" s="18" t="s">
        <v>291</v>
      </c>
      <c r="E433" s="57" t="s">
        <v>292</v>
      </c>
      <c r="F433" s="57" t="s">
        <v>293</v>
      </c>
      <c r="G433" s="57" t="s">
        <v>294</v>
      </c>
      <c r="H433" s="57" t="s">
        <v>295</v>
      </c>
      <c r="I433" s="57" t="s">
        <v>233</v>
      </c>
    </row>
    <row r="434" spans="1:12" ht="10.5" customHeight="1">
      <c r="A434" s="1">
        <v>18</v>
      </c>
      <c r="B434" s="1" t="s">
        <v>44</v>
      </c>
      <c r="C434" s="23">
        <v>279.39999999999998</v>
      </c>
      <c r="D434" s="17">
        <v>1.68351446478761E-3</v>
      </c>
      <c r="E434" s="6">
        <v>43129.203838710702</v>
      </c>
      <c r="F434" s="6">
        <v>0</v>
      </c>
      <c r="G434" s="6">
        <v>43129.203838710702</v>
      </c>
      <c r="H434" s="6">
        <v>0</v>
      </c>
      <c r="I434" s="6">
        <v>43129.203838710702</v>
      </c>
      <c r="J434" s="6"/>
      <c r="K434" s="6"/>
      <c r="L434" s="6"/>
    </row>
    <row r="435" spans="1:12" ht="10.5" customHeight="1">
      <c r="A435" s="1">
        <v>20</v>
      </c>
      <c r="B435" s="1" t="s">
        <v>46</v>
      </c>
      <c r="C435" s="23">
        <v>1202.5</v>
      </c>
      <c r="D435" s="17">
        <v>7.2456196990232802E-3</v>
      </c>
      <c r="E435" s="1">
        <v>185622.28924856699</v>
      </c>
      <c r="F435" s="1">
        <v>0</v>
      </c>
      <c r="G435" s="1">
        <v>185622.28924856699</v>
      </c>
      <c r="H435" s="1">
        <v>0</v>
      </c>
      <c r="I435" s="1">
        <v>185622.28924856699</v>
      </c>
    </row>
    <row r="436" spans="1:12" ht="10.5" customHeight="1">
      <c r="A436" s="1">
        <v>21</v>
      </c>
      <c r="B436" s="1" t="s">
        <v>47</v>
      </c>
      <c r="C436" s="23">
        <v>44.2</v>
      </c>
      <c r="D436" s="17">
        <v>2.6632548082896397E-4</v>
      </c>
      <c r="E436" s="1">
        <v>6822.8733345419196</v>
      </c>
      <c r="F436" s="1">
        <v>0</v>
      </c>
      <c r="G436" s="1">
        <v>6822.8733345419196</v>
      </c>
      <c r="H436" s="1">
        <v>0</v>
      </c>
      <c r="I436" s="1">
        <v>6822.8733345419196</v>
      </c>
    </row>
    <row r="437" spans="1:12" ht="10.5" customHeight="1">
      <c r="A437" s="1">
        <v>22</v>
      </c>
      <c r="B437" s="1" t="s">
        <v>48</v>
      </c>
      <c r="C437" s="23">
        <v>24.1</v>
      </c>
      <c r="D437" s="17">
        <v>1.45213667148824E-4</v>
      </c>
      <c r="E437" s="1">
        <v>3720.1639674764801</v>
      </c>
      <c r="F437" s="1">
        <v>0</v>
      </c>
      <c r="G437" s="1">
        <v>3720.1639674764801</v>
      </c>
      <c r="H437" s="1">
        <v>0</v>
      </c>
      <c r="I437" s="1">
        <v>3720.1639674764801</v>
      </c>
    </row>
    <row r="438" spans="1:12" ht="10.5" customHeight="1">
      <c r="A438" s="1">
        <v>23</v>
      </c>
      <c r="B438" s="1" t="s">
        <v>49</v>
      </c>
      <c r="C438" s="23">
        <v>305</v>
      </c>
      <c r="D438" s="17">
        <v>1.8377663269871899E-3</v>
      </c>
      <c r="E438" s="1">
        <v>47080.913281341302</v>
      </c>
      <c r="F438" s="1">
        <v>0</v>
      </c>
      <c r="G438" s="1">
        <v>47080.913281341302</v>
      </c>
      <c r="H438" s="1">
        <v>0</v>
      </c>
      <c r="I438" s="1">
        <v>47080.913281341302</v>
      </c>
    </row>
    <row r="439" spans="1:12" ht="10.5" customHeight="1">
      <c r="A439" s="1">
        <v>24</v>
      </c>
      <c r="B439" s="1" t="s">
        <v>50</v>
      </c>
      <c r="C439" s="23">
        <v>0.1</v>
      </c>
      <c r="D439" s="17">
        <v>6.0254633671711302E-7</v>
      </c>
      <c r="E439" s="1">
        <v>15.4363650102758</v>
      </c>
      <c r="F439" s="1">
        <v>0</v>
      </c>
      <c r="G439" s="1">
        <v>15.4363650102758</v>
      </c>
      <c r="H439" s="1">
        <v>0</v>
      </c>
      <c r="I439" s="1">
        <v>15.4363650102758</v>
      </c>
    </row>
    <row r="440" spans="1:12" ht="10.5" customHeight="1">
      <c r="A440" s="1">
        <v>25</v>
      </c>
      <c r="B440" s="1" t="s">
        <v>51</v>
      </c>
      <c r="C440" s="23">
        <v>1462.1</v>
      </c>
      <c r="D440" s="17">
        <v>8.8098299891409097E-3</v>
      </c>
      <c r="E440" s="1">
        <v>225695.092815243</v>
      </c>
      <c r="F440" s="1">
        <v>0</v>
      </c>
      <c r="G440" s="1">
        <v>225695.092815243</v>
      </c>
      <c r="H440" s="1">
        <v>0</v>
      </c>
      <c r="I440" s="1">
        <v>225695.092815243</v>
      </c>
    </row>
    <row r="441" spans="1:12" ht="10.5" customHeight="1">
      <c r="A441" s="1">
        <v>26</v>
      </c>
      <c r="B441" s="1" t="s">
        <v>52</v>
      </c>
      <c r="C441" s="23">
        <v>200</v>
      </c>
      <c r="D441" s="17">
        <v>1.2050926734342301E-3</v>
      </c>
      <c r="E441" s="1">
        <v>30872.730020551699</v>
      </c>
      <c r="F441" s="1">
        <v>0</v>
      </c>
      <c r="G441" s="1">
        <v>30872.730020551699</v>
      </c>
      <c r="H441" s="1">
        <v>0</v>
      </c>
      <c r="I441" s="1">
        <v>30872.730020551699</v>
      </c>
    </row>
    <row r="442" spans="1:12" ht="10.5" customHeight="1">
      <c r="A442" s="1">
        <v>27</v>
      </c>
      <c r="B442" s="1" t="s">
        <v>53</v>
      </c>
      <c r="C442" s="23">
        <v>812.1</v>
      </c>
      <c r="D442" s="17">
        <v>4.8932788004796704E-3</v>
      </c>
      <c r="E442" s="1">
        <v>125358.72024845</v>
      </c>
      <c r="F442" s="1">
        <v>0</v>
      </c>
      <c r="G442" s="1">
        <v>125358.72024845</v>
      </c>
      <c r="H442" s="1">
        <v>0</v>
      </c>
      <c r="I442" s="1">
        <v>125358.72024845</v>
      </c>
    </row>
    <row r="443" spans="1:12" ht="10.5" customHeight="1">
      <c r="A443" s="1">
        <v>30</v>
      </c>
      <c r="B443" s="1" t="s">
        <v>56</v>
      </c>
      <c r="C443" s="23">
        <v>1537.5</v>
      </c>
      <c r="D443" s="17">
        <v>9.2641499270256101E-3</v>
      </c>
      <c r="E443" s="1">
        <v>237334.11203299099</v>
      </c>
      <c r="F443" s="1">
        <v>0</v>
      </c>
      <c r="G443" s="1">
        <v>237334.11203299099</v>
      </c>
      <c r="H443" s="1">
        <v>0</v>
      </c>
      <c r="I443" s="1">
        <v>237334.11203299099</v>
      </c>
    </row>
    <row r="444" spans="1:12" ht="10.5" customHeight="1">
      <c r="A444" s="1">
        <v>31</v>
      </c>
      <c r="B444" s="1" t="s">
        <v>57</v>
      </c>
      <c r="C444" s="23">
        <v>1612.7</v>
      </c>
      <c r="D444" s="17">
        <v>9.7172647722368801E-3</v>
      </c>
      <c r="E444" s="1">
        <v>248942.25852071901</v>
      </c>
      <c r="F444" s="1">
        <v>0</v>
      </c>
      <c r="G444" s="1">
        <v>248942.25852071901</v>
      </c>
      <c r="H444" s="1">
        <v>0</v>
      </c>
      <c r="I444" s="1">
        <v>248942.25852071901</v>
      </c>
    </row>
    <row r="445" spans="1:12" ht="10.5" customHeight="1">
      <c r="A445" s="1">
        <v>32</v>
      </c>
      <c r="B445" s="1" t="s">
        <v>58</v>
      </c>
      <c r="C445" s="23">
        <v>316.7</v>
      </c>
      <c r="D445" s="17">
        <v>1.9082642483830999E-3</v>
      </c>
      <c r="E445" s="1">
        <v>48886.967987543598</v>
      </c>
      <c r="F445" s="1">
        <v>0</v>
      </c>
      <c r="G445" s="1">
        <v>48886.967987543598</v>
      </c>
      <c r="H445" s="1">
        <v>0</v>
      </c>
      <c r="I445" s="1">
        <v>48886.967987543598</v>
      </c>
    </row>
    <row r="446" spans="1:12" ht="10.5" customHeight="1">
      <c r="A446" s="1">
        <v>33</v>
      </c>
      <c r="B446" s="1" t="s">
        <v>59</v>
      </c>
      <c r="C446" s="23">
        <v>115.8</v>
      </c>
      <c r="D446" s="17">
        <v>6.97748657918417E-4</v>
      </c>
      <c r="E446" s="1">
        <v>17875.310681899398</v>
      </c>
      <c r="F446" s="1">
        <v>0</v>
      </c>
      <c r="G446" s="1">
        <v>17875.310681899398</v>
      </c>
      <c r="H446" s="1">
        <v>0</v>
      </c>
      <c r="I446" s="1">
        <v>17875.310681899398</v>
      </c>
    </row>
    <row r="447" spans="1:12" ht="10.5" customHeight="1">
      <c r="A447" s="1">
        <v>34</v>
      </c>
      <c r="B447" s="1" t="s">
        <v>60</v>
      </c>
      <c r="C447" s="23">
        <v>5</v>
      </c>
      <c r="D447" s="17">
        <v>3.01273168358557E-5</v>
      </c>
      <c r="E447" s="1">
        <v>771.81825051379201</v>
      </c>
      <c r="F447" s="1">
        <v>0</v>
      </c>
      <c r="G447" s="1">
        <v>771.81825051379201</v>
      </c>
      <c r="H447" s="1">
        <v>0</v>
      </c>
      <c r="I447" s="1">
        <v>771.81825051379201</v>
      </c>
    </row>
    <row r="448" spans="1:12" ht="10.5" customHeight="1">
      <c r="A448" s="1">
        <v>35</v>
      </c>
      <c r="B448" s="1" t="s">
        <v>61</v>
      </c>
      <c r="C448" s="23">
        <v>393.5</v>
      </c>
      <c r="D448" s="17">
        <v>2.37101983498184E-3</v>
      </c>
      <c r="E448" s="1">
        <v>60742.096315435498</v>
      </c>
      <c r="F448" s="1">
        <v>0</v>
      </c>
      <c r="G448" s="1">
        <v>60742.096315435498</v>
      </c>
      <c r="H448" s="1">
        <v>0</v>
      </c>
      <c r="I448" s="1">
        <v>60742.096315435498</v>
      </c>
    </row>
    <row r="449" spans="1:9" ht="10.5" customHeight="1">
      <c r="A449" s="1">
        <v>36</v>
      </c>
      <c r="B449" s="1" t="s">
        <v>62</v>
      </c>
      <c r="C449" s="23">
        <v>85.6</v>
      </c>
      <c r="D449" s="17">
        <v>5.1577966422984903E-4</v>
      </c>
      <c r="E449" s="1">
        <v>13213.5284487961</v>
      </c>
      <c r="F449" s="1">
        <v>0</v>
      </c>
      <c r="G449" s="1">
        <v>13213.5284487961</v>
      </c>
      <c r="H449" s="1">
        <v>0</v>
      </c>
      <c r="I449" s="1">
        <v>13213.5284487961</v>
      </c>
    </row>
    <row r="450" spans="1:9" ht="10.5" customHeight="1">
      <c r="A450" s="1">
        <v>37</v>
      </c>
      <c r="B450" s="1" t="s">
        <v>63</v>
      </c>
      <c r="C450" s="23">
        <v>1.1000000000000001</v>
      </c>
      <c r="D450" s="17">
        <v>6.6280097038882403E-6</v>
      </c>
      <c r="E450" s="1">
        <v>169.80001511303399</v>
      </c>
      <c r="F450" s="1">
        <v>0</v>
      </c>
      <c r="G450" s="1">
        <v>169.80001511303399</v>
      </c>
      <c r="H450" s="1">
        <v>0</v>
      </c>
      <c r="I450" s="1">
        <v>169.80001511303399</v>
      </c>
    </row>
    <row r="451" spans="1:9" ht="10.5" customHeight="1">
      <c r="A451" s="1">
        <v>38</v>
      </c>
      <c r="B451" s="1" t="s">
        <v>64</v>
      </c>
      <c r="C451" s="23">
        <v>962.2</v>
      </c>
      <c r="D451" s="17">
        <v>5.7977008518920597E-3</v>
      </c>
      <c r="E451" s="1">
        <v>148528.704128874</v>
      </c>
      <c r="F451" s="1">
        <v>0</v>
      </c>
      <c r="G451" s="1">
        <v>148528.704128874</v>
      </c>
      <c r="H451" s="1">
        <v>0</v>
      </c>
      <c r="I451" s="1">
        <v>148528.704128874</v>
      </c>
    </row>
    <row r="452" spans="1:9" ht="10.5" customHeight="1">
      <c r="A452" s="1">
        <v>39</v>
      </c>
      <c r="B452" s="1" t="s">
        <v>65</v>
      </c>
      <c r="C452" s="23">
        <v>563.9</v>
      </c>
      <c r="D452" s="17">
        <v>3.3977587927478E-3</v>
      </c>
      <c r="E452" s="1">
        <v>87045.662292945504</v>
      </c>
      <c r="F452" s="1">
        <v>0</v>
      </c>
      <c r="G452" s="1">
        <v>87045.662292945504</v>
      </c>
      <c r="H452" s="1">
        <v>0</v>
      </c>
      <c r="I452" s="1">
        <v>87045.662292945504</v>
      </c>
    </row>
    <row r="453" spans="1:9" ht="10.5" customHeight="1">
      <c r="A453" s="1">
        <v>40</v>
      </c>
      <c r="B453" s="1" t="s">
        <v>66</v>
      </c>
      <c r="C453" s="23">
        <v>30.4</v>
      </c>
      <c r="D453" s="17">
        <v>1.83174086362002E-4</v>
      </c>
      <c r="E453" s="1">
        <v>4692.6549631238604</v>
      </c>
      <c r="F453" s="1">
        <v>0</v>
      </c>
      <c r="G453" s="1">
        <v>4692.6549631238604</v>
      </c>
      <c r="H453" s="1">
        <v>0</v>
      </c>
      <c r="I453" s="1">
        <v>4692.6549631238604</v>
      </c>
    </row>
    <row r="454" spans="1:9" ht="10.5" customHeight="1">
      <c r="A454" s="1">
        <v>41</v>
      </c>
      <c r="B454" s="1" t="s">
        <v>67</v>
      </c>
      <c r="C454" s="23">
        <v>457.1</v>
      </c>
      <c r="D454" s="17">
        <v>2.7542393051339202E-3</v>
      </c>
      <c r="E454" s="1">
        <v>70559.624461970903</v>
      </c>
      <c r="F454" s="1">
        <v>0</v>
      </c>
      <c r="G454" s="1">
        <v>70559.624461970903</v>
      </c>
      <c r="H454" s="1">
        <v>0</v>
      </c>
      <c r="I454" s="1">
        <v>70559.624461970903</v>
      </c>
    </row>
    <row r="455" spans="1:9" ht="10.5" customHeight="1">
      <c r="A455" s="1">
        <v>42</v>
      </c>
      <c r="B455" s="1" t="s">
        <v>68</v>
      </c>
      <c r="C455" s="23">
        <v>762.3</v>
      </c>
      <c r="D455" s="17">
        <v>4.5932107247945502E-3</v>
      </c>
      <c r="E455" s="1">
        <v>117671.410473333</v>
      </c>
      <c r="F455" s="1">
        <v>0</v>
      </c>
      <c r="G455" s="1">
        <v>117671.410473333</v>
      </c>
      <c r="H455" s="1">
        <v>0</v>
      </c>
      <c r="I455" s="1">
        <v>117671.410473333</v>
      </c>
    </row>
    <row r="456" spans="1:9" ht="10.5" customHeight="1">
      <c r="A456" s="1">
        <v>43</v>
      </c>
      <c r="B456" s="1" t="s">
        <v>466</v>
      </c>
      <c r="C456" s="23">
        <v>823.75</v>
      </c>
      <c r="D456" s="17">
        <v>4.96347544870722E-3</v>
      </c>
      <c r="E456" s="1">
        <v>127157.056772147</v>
      </c>
      <c r="F456" s="1">
        <v>0</v>
      </c>
      <c r="G456" s="1">
        <v>127157.056772147</v>
      </c>
      <c r="H456" s="1">
        <v>0</v>
      </c>
      <c r="I456" s="1">
        <v>127157.056772147</v>
      </c>
    </row>
    <row r="457" spans="1:9" ht="10.5" customHeight="1">
      <c r="A457" s="1">
        <v>45</v>
      </c>
      <c r="B457" s="1" t="s">
        <v>70</v>
      </c>
      <c r="C457" s="23">
        <v>59.2</v>
      </c>
      <c r="D457" s="17">
        <v>3.56707431336531E-4</v>
      </c>
      <c r="E457" s="1">
        <v>9138.3280860833001</v>
      </c>
      <c r="F457" s="1">
        <v>0</v>
      </c>
      <c r="G457" s="1">
        <v>9138.3280860833001</v>
      </c>
      <c r="H457" s="1">
        <v>0</v>
      </c>
      <c r="I457" s="1">
        <v>9138.3280860833001</v>
      </c>
    </row>
    <row r="458" spans="1:9" ht="10.5" customHeight="1">
      <c r="A458" s="1">
        <v>46</v>
      </c>
      <c r="B458" s="1" t="s">
        <v>71</v>
      </c>
      <c r="C458" s="23">
        <v>36.549999999999997</v>
      </c>
      <c r="D458" s="17">
        <v>2.2023068607010499E-4</v>
      </c>
      <c r="E458" s="1">
        <v>5641.9914112558199</v>
      </c>
      <c r="F458" s="1">
        <v>0</v>
      </c>
      <c r="G458" s="1">
        <v>5641.9914112558199</v>
      </c>
      <c r="H458" s="1">
        <v>0</v>
      </c>
      <c r="I458" s="1">
        <v>5641.9914112558199</v>
      </c>
    </row>
    <row r="459" spans="1:9" ht="10.5" customHeight="1">
      <c r="A459" s="1">
        <v>47</v>
      </c>
      <c r="B459" s="1" t="s">
        <v>72</v>
      </c>
      <c r="C459" s="23">
        <v>1268.2</v>
      </c>
      <c r="D459" s="17">
        <v>7.6414926422464302E-3</v>
      </c>
      <c r="E459" s="1">
        <v>195763.98106031801</v>
      </c>
      <c r="F459" s="1">
        <v>0</v>
      </c>
      <c r="G459" s="1">
        <v>195763.98106031801</v>
      </c>
      <c r="H459" s="1">
        <v>0</v>
      </c>
      <c r="I459" s="1">
        <v>195763.98106031801</v>
      </c>
    </row>
    <row r="460" spans="1:9" ht="10.5" customHeight="1">
      <c r="A460" s="1">
        <v>48</v>
      </c>
      <c r="B460" s="1" t="s">
        <v>73</v>
      </c>
      <c r="C460" s="23">
        <v>6.5</v>
      </c>
      <c r="D460" s="17">
        <v>3.9165511886612398E-5</v>
      </c>
      <c r="E460" s="1">
        <v>1003.36372566793</v>
      </c>
      <c r="F460" s="1">
        <v>0</v>
      </c>
      <c r="G460" s="1">
        <v>1003.36372566793</v>
      </c>
      <c r="H460" s="1">
        <v>0</v>
      </c>
      <c r="I460" s="1">
        <v>1003.36372566793</v>
      </c>
    </row>
    <row r="461" spans="1:9" ht="10.5" customHeight="1">
      <c r="A461" s="1">
        <v>49</v>
      </c>
      <c r="B461" s="1" t="s">
        <v>74</v>
      </c>
      <c r="C461" s="23">
        <v>1402.8</v>
      </c>
      <c r="D461" s="17">
        <v>8.45252001146766E-3</v>
      </c>
      <c r="E461" s="1">
        <v>216541.32836414999</v>
      </c>
      <c r="F461" s="1">
        <v>0</v>
      </c>
      <c r="G461" s="1">
        <v>216541.32836414999</v>
      </c>
      <c r="H461" s="1">
        <v>0</v>
      </c>
      <c r="I461" s="1">
        <v>216541.32836414999</v>
      </c>
    </row>
    <row r="462" spans="1:9" ht="10.5" customHeight="1">
      <c r="A462" s="1">
        <v>51</v>
      </c>
      <c r="B462" s="1" t="s">
        <v>76</v>
      </c>
      <c r="C462" s="23">
        <v>11212.3</v>
      </c>
      <c r="D462" s="17">
        <v>6.7559302911732899E-2</v>
      </c>
      <c r="E462" s="1">
        <v>1730771.5540471601</v>
      </c>
      <c r="F462" s="1">
        <v>0</v>
      </c>
      <c r="G462" s="1">
        <v>1730771.5540471601</v>
      </c>
      <c r="H462" s="1">
        <v>0</v>
      </c>
      <c r="I462" s="1">
        <v>1730771.5540471601</v>
      </c>
    </row>
    <row r="463" spans="1:9" ht="10.5" customHeight="1">
      <c r="A463" s="1">
        <v>52</v>
      </c>
      <c r="B463" s="1" t="s">
        <v>77</v>
      </c>
      <c r="C463" s="23">
        <v>325.10000000000002</v>
      </c>
      <c r="D463" s="17">
        <v>1.95887814066733E-3</v>
      </c>
      <c r="E463" s="1">
        <v>50183.622648406803</v>
      </c>
      <c r="F463" s="1">
        <v>0</v>
      </c>
      <c r="G463" s="1">
        <v>50183.622648406803</v>
      </c>
      <c r="H463" s="1">
        <v>0</v>
      </c>
      <c r="I463" s="1">
        <v>50183.622648406803</v>
      </c>
    </row>
    <row r="464" spans="1:9" ht="10.5" customHeight="1">
      <c r="A464" s="1">
        <v>53</v>
      </c>
      <c r="B464" s="1" t="s">
        <v>78</v>
      </c>
      <c r="C464" s="23">
        <v>1457.6</v>
      </c>
      <c r="D464" s="17">
        <v>8.7827154039886394E-3</v>
      </c>
      <c r="E464" s="1">
        <v>225000.456389781</v>
      </c>
      <c r="F464" s="1">
        <v>0</v>
      </c>
      <c r="G464" s="1">
        <v>225000.456389781</v>
      </c>
      <c r="H464" s="1">
        <v>0</v>
      </c>
      <c r="I464" s="1">
        <v>225000.456389781</v>
      </c>
    </row>
    <row r="465" spans="1:12" ht="10.5" customHeight="1">
      <c r="A465" s="1">
        <v>54</v>
      </c>
      <c r="B465" s="1" t="s">
        <v>79</v>
      </c>
      <c r="C465" s="23">
        <v>1</v>
      </c>
      <c r="D465" s="17">
        <v>6.0254633671711302E-6</v>
      </c>
      <c r="E465" s="1">
        <v>154.36365010275799</v>
      </c>
      <c r="F465" s="1">
        <v>0</v>
      </c>
      <c r="G465" s="1">
        <v>154.36365010275799</v>
      </c>
      <c r="H465" s="1">
        <v>0</v>
      </c>
      <c r="I465" s="1">
        <v>154.36365010275799</v>
      </c>
    </row>
    <row r="466" spans="1:12" ht="10.5" customHeight="1">
      <c r="A466" s="1">
        <v>57</v>
      </c>
      <c r="B466" s="1" t="s">
        <v>82</v>
      </c>
      <c r="C466" s="23">
        <v>178.9</v>
      </c>
      <c r="D466" s="17">
        <v>1.07795539638692E-3</v>
      </c>
      <c r="E466" s="1">
        <v>27615.657003383501</v>
      </c>
      <c r="F466" s="1">
        <v>0</v>
      </c>
      <c r="G466" s="1">
        <v>27615.657003383501</v>
      </c>
      <c r="H466" s="1">
        <v>0</v>
      </c>
      <c r="I466" s="1">
        <v>27615.657003383501</v>
      </c>
    </row>
    <row r="467" spans="1:12" ht="10.5" customHeight="1">
      <c r="A467" s="1">
        <v>58</v>
      </c>
      <c r="B467" s="1" t="s">
        <v>83</v>
      </c>
      <c r="C467" s="23">
        <v>1360.9</v>
      </c>
      <c r="D467" s="17">
        <v>8.2000530963831902E-3</v>
      </c>
      <c r="E467" s="1">
        <v>210073.49142484399</v>
      </c>
      <c r="F467" s="1">
        <v>0</v>
      </c>
      <c r="G467" s="1">
        <v>210073.49142484399</v>
      </c>
      <c r="H467" s="1">
        <v>0</v>
      </c>
      <c r="I467" s="1">
        <v>210073.49142484399</v>
      </c>
    </row>
    <row r="468" spans="1:12" ht="10.5" customHeight="1">
      <c r="A468" s="1">
        <v>59</v>
      </c>
      <c r="B468" s="1" t="s">
        <v>84</v>
      </c>
      <c r="C468" s="23">
        <v>442.3</v>
      </c>
      <c r="D468" s="17">
        <v>2.6650624472997898E-3</v>
      </c>
      <c r="E468" s="1">
        <v>68275.042440450095</v>
      </c>
      <c r="F468" s="1">
        <v>0</v>
      </c>
      <c r="G468" s="1">
        <v>68275.042440450095</v>
      </c>
      <c r="H468" s="1">
        <v>0</v>
      </c>
      <c r="I468" s="1">
        <v>68275.042440450095</v>
      </c>
    </row>
    <row r="469" spans="1:12" ht="10.5" customHeight="1">
      <c r="A469" s="1">
        <v>61</v>
      </c>
      <c r="B469" s="1" t="s">
        <v>86</v>
      </c>
      <c r="C469" s="23">
        <v>31</v>
      </c>
      <c r="D469" s="17">
        <v>1.8678936438230501E-4</v>
      </c>
      <c r="E469" s="1">
        <v>4785.2731531855097</v>
      </c>
      <c r="F469" s="1">
        <v>0</v>
      </c>
      <c r="G469" s="1">
        <v>4785.2731531855097</v>
      </c>
      <c r="H469" s="1">
        <v>0</v>
      </c>
      <c r="I469" s="1">
        <v>4785.2731531855097</v>
      </c>
    </row>
    <row r="470" spans="1:12" ht="10.5" customHeight="1">
      <c r="A470" s="1">
        <v>62</v>
      </c>
      <c r="B470" s="1" t="s">
        <v>87</v>
      </c>
      <c r="C470" s="23">
        <v>70.150000000000006</v>
      </c>
      <c r="D470" s="17">
        <v>4.22686255207055E-4</v>
      </c>
      <c r="E470" s="1">
        <v>10828.610054708501</v>
      </c>
      <c r="F470" s="1">
        <v>0</v>
      </c>
      <c r="G470" s="1">
        <v>10828.610054708501</v>
      </c>
      <c r="H470" s="1">
        <v>0</v>
      </c>
      <c r="I470" s="1">
        <v>10828.610054708501</v>
      </c>
    </row>
    <row r="471" spans="1:12" ht="10.5" customHeight="1">
      <c r="A471" s="1">
        <v>63</v>
      </c>
      <c r="B471" s="1" t="s">
        <v>88</v>
      </c>
      <c r="C471" s="23">
        <v>17.350000000000001</v>
      </c>
      <c r="D471" s="17">
        <v>1.04541789420419E-4</v>
      </c>
      <c r="E471" s="1">
        <v>2678.2093292828599</v>
      </c>
      <c r="F471" s="1">
        <v>0</v>
      </c>
      <c r="G471" s="1">
        <v>2678.2093292828599</v>
      </c>
      <c r="H471" s="1">
        <v>0</v>
      </c>
      <c r="I471" s="1">
        <v>2678.2093292828599</v>
      </c>
    </row>
    <row r="472" spans="1:12" ht="10.5" customHeight="1">
      <c r="A472" s="1">
        <v>65</v>
      </c>
      <c r="B472" s="1" t="s">
        <v>90</v>
      </c>
      <c r="C472" s="23">
        <v>1</v>
      </c>
      <c r="D472" s="17">
        <v>6.0254633671711302E-6</v>
      </c>
      <c r="E472" s="1">
        <v>154.36365010275799</v>
      </c>
      <c r="F472" s="1">
        <v>0</v>
      </c>
      <c r="G472" s="1">
        <v>154.36365010275799</v>
      </c>
      <c r="H472" s="1">
        <v>0</v>
      </c>
      <c r="I472" s="1">
        <v>154.36365010275799</v>
      </c>
    </row>
    <row r="473" spans="1:12" ht="10.5" customHeight="1">
      <c r="A473" s="1">
        <v>66</v>
      </c>
      <c r="B473" s="1" t="s">
        <v>91</v>
      </c>
      <c r="C473" s="23">
        <v>59.5</v>
      </c>
      <c r="D473" s="17">
        <v>3.5851507034668199E-4</v>
      </c>
      <c r="E473" s="1">
        <v>9184.6371811141307</v>
      </c>
      <c r="F473" s="1">
        <v>0</v>
      </c>
      <c r="G473" s="1">
        <v>9184.6371811141307</v>
      </c>
      <c r="H473" s="1">
        <v>0</v>
      </c>
      <c r="I473" s="1">
        <v>9184.6371811141307</v>
      </c>
    </row>
    <row r="474" spans="1:12" ht="10.5" customHeight="1">
      <c r="A474" s="1">
        <v>72</v>
      </c>
      <c r="B474" s="1" t="s">
        <v>97</v>
      </c>
      <c r="C474" s="23">
        <v>5268.4</v>
      </c>
      <c r="D474" s="17">
        <v>3.17445512036044E-2</v>
      </c>
      <c r="E474" s="1">
        <v>813249.45420137304</v>
      </c>
      <c r="F474" s="1">
        <v>0</v>
      </c>
      <c r="G474" s="1">
        <v>813249.45420137304</v>
      </c>
      <c r="H474" s="1">
        <v>0</v>
      </c>
      <c r="I474" s="1">
        <v>813249.45420137304</v>
      </c>
    </row>
    <row r="475" spans="1:12" ht="10.5" customHeight="1">
      <c r="A475" s="1">
        <v>75</v>
      </c>
      <c r="B475" s="1" t="s">
        <v>100</v>
      </c>
      <c r="C475" s="23">
        <v>1286.25</v>
      </c>
      <c r="D475" s="17">
        <v>7.7502522560238696E-3</v>
      </c>
      <c r="E475" s="1">
        <v>198550.244944673</v>
      </c>
      <c r="F475" s="1">
        <v>0</v>
      </c>
      <c r="G475" s="1">
        <v>198550.244944673</v>
      </c>
      <c r="H475" s="1">
        <v>0</v>
      </c>
      <c r="I475" s="1">
        <v>198550.244944673</v>
      </c>
    </row>
    <row r="476" spans="1:12" ht="10.5" customHeight="1">
      <c r="A476" s="1">
        <v>76</v>
      </c>
      <c r="B476" s="1" t="s">
        <v>101</v>
      </c>
      <c r="C476" s="23">
        <v>471.9</v>
      </c>
      <c r="D476" s="17">
        <v>2.8434161629680601E-3</v>
      </c>
      <c r="E476" s="1">
        <v>72844.206483491696</v>
      </c>
      <c r="F476" s="1">
        <v>0</v>
      </c>
      <c r="G476" s="1">
        <v>72844.206483491696</v>
      </c>
      <c r="H476" s="1">
        <v>0</v>
      </c>
      <c r="I476" s="1">
        <v>72844.206483491696</v>
      </c>
    </row>
    <row r="477" spans="1:12" ht="10.5" customHeight="1">
      <c r="A477" s="2" t="s">
        <v>300</v>
      </c>
      <c r="B477" s="3"/>
      <c r="C477" s="22"/>
      <c r="D477" s="16"/>
      <c r="E477" s="3"/>
      <c r="F477" s="3"/>
      <c r="G477" s="3"/>
      <c r="H477" s="3"/>
      <c r="I477" s="3"/>
      <c r="J477" s="3"/>
      <c r="K477" s="3"/>
      <c r="L477" s="3" t="s">
        <v>307</v>
      </c>
    </row>
    <row r="478" spans="1:12" ht="10.5" customHeight="1">
      <c r="C478" s="23"/>
      <c r="D478" s="17"/>
    </row>
    <row r="479" spans="1:12" ht="33" customHeight="1">
      <c r="A479" s="56"/>
      <c r="B479" s="57" t="s">
        <v>29</v>
      </c>
      <c r="C479" s="24" t="s">
        <v>290</v>
      </c>
      <c r="D479" s="18" t="s">
        <v>291</v>
      </c>
      <c r="E479" s="57" t="s">
        <v>292</v>
      </c>
      <c r="F479" s="57" t="s">
        <v>293</v>
      </c>
      <c r="G479" s="57" t="s">
        <v>294</v>
      </c>
      <c r="H479" s="57" t="s">
        <v>295</v>
      </c>
      <c r="I479" s="57" t="s">
        <v>233</v>
      </c>
    </row>
    <row r="480" spans="1:12" ht="10.5" customHeight="1">
      <c r="A480" s="1">
        <v>79</v>
      </c>
      <c r="B480" s="1" t="s">
        <v>104</v>
      </c>
      <c r="C480" s="23">
        <v>6684.3</v>
      </c>
      <c r="D480" s="17">
        <v>4.0276004785182E-2</v>
      </c>
      <c r="E480" s="6">
        <v>1031812.94638187</v>
      </c>
      <c r="F480" s="6">
        <v>0</v>
      </c>
      <c r="G480" s="6">
        <v>1031812.94638187</v>
      </c>
      <c r="H480" s="6">
        <v>0</v>
      </c>
      <c r="I480" s="6">
        <v>1031812.94638187</v>
      </c>
      <c r="J480" s="6"/>
      <c r="K480" s="6"/>
      <c r="L480" s="6"/>
    </row>
    <row r="481" spans="1:9" ht="10.5" customHeight="1">
      <c r="A481" s="1">
        <v>80</v>
      </c>
      <c r="B481" s="1" t="s">
        <v>105</v>
      </c>
      <c r="C481" s="23">
        <v>869.75</v>
      </c>
      <c r="D481" s="17">
        <v>5.2406467635970899E-3</v>
      </c>
      <c r="E481" s="1">
        <v>134257.784676874</v>
      </c>
      <c r="F481" s="1">
        <v>0</v>
      </c>
      <c r="G481" s="1">
        <v>134257.784676874</v>
      </c>
      <c r="H481" s="1">
        <v>0</v>
      </c>
      <c r="I481" s="1">
        <v>134257.784676874</v>
      </c>
    </row>
    <row r="482" spans="1:9" ht="10.5" customHeight="1">
      <c r="A482" s="1">
        <v>81</v>
      </c>
      <c r="B482" s="1" t="s">
        <v>106</v>
      </c>
      <c r="C482" s="23">
        <v>355</v>
      </c>
      <c r="D482" s="17">
        <v>2.1390394953457498E-3</v>
      </c>
      <c r="E482" s="1">
        <v>54799.095786479302</v>
      </c>
      <c r="F482" s="1">
        <v>0</v>
      </c>
      <c r="G482" s="1">
        <v>54799.095786479302</v>
      </c>
      <c r="H482" s="1">
        <v>0</v>
      </c>
      <c r="I482" s="1">
        <v>54799.095786479302</v>
      </c>
    </row>
    <row r="483" spans="1:9" ht="10.5" customHeight="1">
      <c r="A483" s="1">
        <v>82</v>
      </c>
      <c r="B483" s="1" t="s">
        <v>107</v>
      </c>
      <c r="C483" s="23">
        <v>23.9</v>
      </c>
      <c r="D483" s="17">
        <v>1.4400857447539E-4</v>
      </c>
      <c r="E483" s="1">
        <v>3689.2912374559301</v>
      </c>
      <c r="F483" s="1">
        <v>0</v>
      </c>
      <c r="G483" s="1">
        <v>3689.2912374559301</v>
      </c>
      <c r="H483" s="1">
        <v>0</v>
      </c>
      <c r="I483" s="1">
        <v>3689.2912374559301</v>
      </c>
    </row>
    <row r="484" spans="1:9" ht="10.5" customHeight="1">
      <c r="A484" s="1">
        <v>83</v>
      </c>
      <c r="B484" s="1" t="s">
        <v>108</v>
      </c>
      <c r="C484" s="23">
        <v>747.1</v>
      </c>
      <c r="D484" s="17">
        <v>4.5016236816135501E-3</v>
      </c>
      <c r="E484" s="1">
        <v>115325.08299177101</v>
      </c>
      <c r="F484" s="1">
        <v>0</v>
      </c>
      <c r="G484" s="1">
        <v>115325.08299177101</v>
      </c>
      <c r="H484" s="1">
        <v>0</v>
      </c>
      <c r="I484" s="1">
        <v>115325.08299177101</v>
      </c>
    </row>
    <row r="485" spans="1:9" ht="10.5" customHeight="1">
      <c r="A485" s="1">
        <v>85</v>
      </c>
      <c r="B485" s="1" t="s">
        <v>110</v>
      </c>
      <c r="C485" s="23">
        <v>74.400000000000006</v>
      </c>
      <c r="D485" s="17">
        <v>4.48294474517532E-4</v>
      </c>
      <c r="E485" s="1">
        <v>11484.655567645201</v>
      </c>
      <c r="F485" s="1">
        <v>0</v>
      </c>
      <c r="G485" s="1">
        <v>11484.655567645201</v>
      </c>
      <c r="H485" s="1">
        <v>0</v>
      </c>
      <c r="I485" s="1">
        <v>11484.655567645201</v>
      </c>
    </row>
    <row r="486" spans="1:9" ht="10.5" customHeight="1">
      <c r="A486" s="1">
        <v>86</v>
      </c>
      <c r="B486" s="1" t="s">
        <v>111</v>
      </c>
      <c r="C486" s="23">
        <v>560.45000000000005</v>
      </c>
      <c r="D486" s="17">
        <v>3.3769709441310602E-3</v>
      </c>
      <c r="E486" s="1">
        <v>86513.107700091001</v>
      </c>
      <c r="F486" s="1">
        <v>0</v>
      </c>
      <c r="G486" s="1">
        <v>86513.107700091001</v>
      </c>
      <c r="H486" s="1">
        <v>0</v>
      </c>
      <c r="I486" s="1">
        <v>86513.107700091001</v>
      </c>
    </row>
    <row r="487" spans="1:9" ht="10.5" customHeight="1">
      <c r="A487" s="1">
        <v>87</v>
      </c>
      <c r="B487" s="1" t="s">
        <v>112</v>
      </c>
      <c r="C487" s="23">
        <v>1136.75</v>
      </c>
      <c r="D487" s="17">
        <v>6.84944548263178E-3</v>
      </c>
      <c r="E487" s="1">
        <v>175472.879254311</v>
      </c>
      <c r="F487" s="1">
        <v>0</v>
      </c>
      <c r="G487" s="1">
        <v>175472.879254311</v>
      </c>
      <c r="H487" s="1">
        <v>0</v>
      </c>
      <c r="I487" s="1">
        <v>175472.879254311</v>
      </c>
    </row>
    <row r="488" spans="1:9" ht="10.5" customHeight="1">
      <c r="A488" s="1">
        <v>88</v>
      </c>
      <c r="B488" s="1" t="s">
        <v>113</v>
      </c>
      <c r="C488" s="23">
        <v>493.95</v>
      </c>
      <c r="D488" s="17">
        <v>2.9762776302141801E-3</v>
      </c>
      <c r="E488" s="1">
        <v>76247.924968257503</v>
      </c>
      <c r="F488" s="1">
        <v>0</v>
      </c>
      <c r="G488" s="1">
        <v>76247.924968257503</v>
      </c>
      <c r="H488" s="1">
        <v>0</v>
      </c>
      <c r="I488" s="1">
        <v>76247.924968257503</v>
      </c>
    </row>
    <row r="489" spans="1:9" ht="10.5" customHeight="1">
      <c r="A489" s="1">
        <v>89</v>
      </c>
      <c r="B489" s="1" t="s">
        <v>114</v>
      </c>
      <c r="C489" s="23">
        <v>2107.85</v>
      </c>
      <c r="D489" s="17">
        <v>1.27007729584917E-2</v>
      </c>
      <c r="E489" s="1">
        <v>325375.41986909899</v>
      </c>
      <c r="F489" s="1">
        <v>0</v>
      </c>
      <c r="G489" s="1">
        <v>325375.41986909899</v>
      </c>
      <c r="H489" s="1">
        <v>0</v>
      </c>
      <c r="I489" s="1">
        <v>325375.41986909899</v>
      </c>
    </row>
    <row r="490" spans="1:9" ht="10.5" customHeight="1">
      <c r="A490" s="1">
        <v>90</v>
      </c>
      <c r="B490" s="1" t="s">
        <v>115</v>
      </c>
      <c r="C490" s="23">
        <v>207.95</v>
      </c>
      <c r="D490" s="17">
        <v>1.25299510720324E-3</v>
      </c>
      <c r="E490" s="1">
        <v>32099.921038868601</v>
      </c>
      <c r="F490" s="1">
        <v>0</v>
      </c>
      <c r="G490" s="1">
        <v>32099.921038868601</v>
      </c>
      <c r="H490" s="1">
        <v>0</v>
      </c>
      <c r="I490" s="1">
        <v>32099.921038868601</v>
      </c>
    </row>
    <row r="491" spans="1:9" ht="10.5" customHeight="1">
      <c r="A491" s="1">
        <v>91</v>
      </c>
      <c r="B491" s="1" t="s">
        <v>116</v>
      </c>
      <c r="C491" s="23">
        <v>235.9</v>
      </c>
      <c r="D491" s="17">
        <v>1.4214068083156701E-3</v>
      </c>
      <c r="E491" s="1">
        <v>36414.385059240703</v>
      </c>
      <c r="F491" s="1">
        <v>0</v>
      </c>
      <c r="G491" s="1">
        <v>36414.385059240703</v>
      </c>
      <c r="H491" s="1">
        <v>0</v>
      </c>
      <c r="I491" s="1">
        <v>36414.385059240703</v>
      </c>
    </row>
    <row r="492" spans="1:9" ht="10.5" customHeight="1">
      <c r="A492" s="1">
        <v>92</v>
      </c>
      <c r="B492" s="1" t="s">
        <v>117</v>
      </c>
      <c r="C492" s="23">
        <v>80.5</v>
      </c>
      <c r="D492" s="17">
        <v>4.85049801057276E-4</v>
      </c>
      <c r="E492" s="1">
        <v>12426.2738332721</v>
      </c>
      <c r="F492" s="1">
        <v>0</v>
      </c>
      <c r="G492" s="1">
        <v>12426.2738332721</v>
      </c>
      <c r="H492" s="1">
        <v>0</v>
      </c>
      <c r="I492" s="1">
        <v>12426.2738332721</v>
      </c>
    </row>
    <row r="493" spans="1:9" ht="10.5" customHeight="1">
      <c r="A493" s="1">
        <v>93</v>
      </c>
      <c r="B493" s="1" t="s">
        <v>118</v>
      </c>
      <c r="C493" s="23">
        <v>17.899999999999999</v>
      </c>
      <c r="D493" s="17">
        <v>1.07855794272363E-4</v>
      </c>
      <c r="E493" s="1">
        <v>2763.1093368393799</v>
      </c>
      <c r="F493" s="1">
        <v>0</v>
      </c>
      <c r="G493" s="1">
        <v>2763.1093368393799</v>
      </c>
      <c r="H493" s="1">
        <v>0</v>
      </c>
      <c r="I493" s="1">
        <v>2763.1093368393799</v>
      </c>
    </row>
    <row r="494" spans="1:9" ht="10.5" customHeight="1">
      <c r="A494" s="1">
        <v>94</v>
      </c>
      <c r="B494" s="1" t="s">
        <v>119</v>
      </c>
      <c r="C494" s="23">
        <v>148.5</v>
      </c>
      <c r="D494" s="17">
        <v>8.9478131002491295E-4</v>
      </c>
      <c r="E494" s="1">
        <v>22923.002040259598</v>
      </c>
      <c r="F494" s="1">
        <v>0</v>
      </c>
      <c r="G494" s="1">
        <v>22923.002040259598</v>
      </c>
      <c r="H494" s="1">
        <v>0</v>
      </c>
      <c r="I494" s="1">
        <v>22923.002040259598</v>
      </c>
    </row>
    <row r="495" spans="1:9" ht="10.5" customHeight="1">
      <c r="A495" s="1">
        <v>95</v>
      </c>
      <c r="B495" s="1" t="s">
        <v>120</v>
      </c>
      <c r="C495" s="23">
        <v>5</v>
      </c>
      <c r="D495" s="17">
        <v>3.01273168358557E-5</v>
      </c>
      <c r="E495" s="1">
        <v>771.81825051379201</v>
      </c>
      <c r="F495" s="1">
        <v>0</v>
      </c>
      <c r="G495" s="1">
        <v>771.81825051379201</v>
      </c>
      <c r="H495" s="1">
        <v>0</v>
      </c>
      <c r="I495" s="1">
        <v>771.81825051379201</v>
      </c>
    </row>
    <row r="496" spans="1:9" ht="10.5" customHeight="1">
      <c r="A496" s="1">
        <v>97</v>
      </c>
      <c r="B496" s="1" t="s">
        <v>122</v>
      </c>
      <c r="C496" s="23">
        <v>14.3</v>
      </c>
      <c r="D496" s="17">
        <v>8.6164126150547199E-5</v>
      </c>
      <c r="E496" s="1">
        <v>2207.4001964694498</v>
      </c>
      <c r="F496" s="1">
        <v>0</v>
      </c>
      <c r="G496" s="1">
        <v>2207.4001964694498</v>
      </c>
      <c r="H496" s="1">
        <v>0</v>
      </c>
      <c r="I496" s="1">
        <v>2207.4001964694498</v>
      </c>
    </row>
    <row r="497" spans="1:9" ht="10.5" customHeight="1">
      <c r="A497" s="1">
        <v>103</v>
      </c>
      <c r="B497" s="1" t="s">
        <v>128</v>
      </c>
      <c r="C497" s="23">
        <v>552.29999999999995</v>
      </c>
      <c r="D497" s="17">
        <v>3.3278634176886202E-3</v>
      </c>
      <c r="E497" s="1">
        <v>85255.043951753498</v>
      </c>
      <c r="F497" s="1">
        <v>0</v>
      </c>
      <c r="G497" s="1">
        <v>85255.043951753498</v>
      </c>
      <c r="H497" s="1">
        <v>0</v>
      </c>
      <c r="I497" s="1">
        <v>85255.043951753498</v>
      </c>
    </row>
    <row r="498" spans="1:9" ht="10.5" customHeight="1">
      <c r="A498" s="1">
        <v>104</v>
      </c>
      <c r="B498" s="1" t="s">
        <v>129</v>
      </c>
      <c r="C498" s="23">
        <v>5</v>
      </c>
      <c r="D498" s="17">
        <v>3.01273168358557E-5</v>
      </c>
      <c r="E498" s="1">
        <v>771.81825051379201</v>
      </c>
      <c r="F498" s="1">
        <v>0</v>
      </c>
      <c r="G498" s="1">
        <v>771.81825051379201</v>
      </c>
      <c r="H498" s="1">
        <v>0</v>
      </c>
      <c r="I498" s="1">
        <v>771.81825051379201</v>
      </c>
    </row>
    <row r="499" spans="1:9" ht="10.5" customHeight="1">
      <c r="A499" s="1">
        <v>105</v>
      </c>
      <c r="B499" s="1" t="s">
        <v>130</v>
      </c>
      <c r="C499" s="23">
        <v>1270.7</v>
      </c>
      <c r="D499" s="17">
        <v>7.6565563006643599E-3</v>
      </c>
      <c r="E499" s="1">
        <v>196149.890185575</v>
      </c>
      <c r="F499" s="1">
        <v>0</v>
      </c>
      <c r="G499" s="1">
        <v>196149.890185575</v>
      </c>
      <c r="H499" s="1">
        <v>0</v>
      </c>
      <c r="I499" s="1">
        <v>196149.890185575</v>
      </c>
    </row>
    <row r="500" spans="1:9" ht="10.5" customHeight="1">
      <c r="A500" s="1">
        <v>107</v>
      </c>
      <c r="B500" s="1" t="s">
        <v>132</v>
      </c>
      <c r="C500" s="23">
        <v>4573.5</v>
      </c>
      <c r="D500" s="17">
        <v>2.7557456709757198E-2</v>
      </c>
      <c r="E500" s="1">
        <v>705982.15374496602</v>
      </c>
      <c r="F500" s="1">
        <v>0</v>
      </c>
      <c r="G500" s="1">
        <v>705982.15374496602</v>
      </c>
      <c r="H500" s="1">
        <v>0</v>
      </c>
      <c r="I500" s="1">
        <v>705982.15374496602</v>
      </c>
    </row>
    <row r="501" spans="1:9" ht="10.5" customHeight="1">
      <c r="A501" s="1">
        <v>109</v>
      </c>
      <c r="B501" s="1" t="s">
        <v>134</v>
      </c>
      <c r="C501" s="23">
        <v>20.6</v>
      </c>
      <c r="D501" s="17">
        <v>1.24124545363725E-4</v>
      </c>
      <c r="E501" s="1">
        <v>3179.8911921168201</v>
      </c>
      <c r="F501" s="1">
        <v>0</v>
      </c>
      <c r="G501" s="1">
        <v>3179.8911921168201</v>
      </c>
      <c r="H501" s="1">
        <v>0</v>
      </c>
      <c r="I501" s="1">
        <v>3179.8911921168201</v>
      </c>
    </row>
    <row r="502" spans="1:9" ht="10.5" customHeight="1">
      <c r="A502" s="1">
        <v>110</v>
      </c>
      <c r="B502" s="1" t="s">
        <v>135</v>
      </c>
      <c r="C502" s="23">
        <v>342.1</v>
      </c>
      <c r="D502" s="17">
        <v>2.0613110179092402E-3</v>
      </c>
      <c r="E502" s="1">
        <v>52807.804700153698</v>
      </c>
      <c r="F502" s="1">
        <v>0</v>
      </c>
      <c r="G502" s="1">
        <v>52807.804700153698</v>
      </c>
      <c r="H502" s="1">
        <v>0</v>
      </c>
      <c r="I502" s="1">
        <v>52807.804700153698</v>
      </c>
    </row>
    <row r="503" spans="1:9" ht="10.5" customHeight="1">
      <c r="A503" s="1">
        <v>111</v>
      </c>
      <c r="B503" s="1" t="s">
        <v>136</v>
      </c>
      <c r="C503" s="23">
        <v>62.8</v>
      </c>
      <c r="D503" s="17">
        <v>3.7839909945834701E-4</v>
      </c>
      <c r="E503" s="1">
        <v>9694.0372264532307</v>
      </c>
      <c r="F503" s="1">
        <v>0</v>
      </c>
      <c r="G503" s="1">
        <v>9694.0372264532307</v>
      </c>
      <c r="H503" s="1">
        <v>0</v>
      </c>
      <c r="I503" s="1">
        <v>9694.0372264532307</v>
      </c>
    </row>
    <row r="504" spans="1:9" ht="10.5" customHeight="1">
      <c r="A504" s="1">
        <v>112</v>
      </c>
      <c r="B504" s="1" t="s">
        <v>137</v>
      </c>
      <c r="C504" s="23">
        <v>2249.5</v>
      </c>
      <c r="D504" s="17">
        <v>1.3554279844451501E-2</v>
      </c>
      <c r="E504" s="1">
        <v>347241.03090615501</v>
      </c>
      <c r="F504" s="1">
        <v>0</v>
      </c>
      <c r="G504" s="1">
        <v>347241.03090615501</v>
      </c>
      <c r="H504" s="1">
        <v>0</v>
      </c>
      <c r="I504" s="1">
        <v>347241.03090615501</v>
      </c>
    </row>
    <row r="505" spans="1:9" ht="10.5" customHeight="1">
      <c r="A505" s="1">
        <v>114</v>
      </c>
      <c r="B505" s="1" t="s">
        <v>139</v>
      </c>
      <c r="C505" s="23">
        <v>130.9</v>
      </c>
      <c r="D505" s="17">
        <v>7.8873315476270104E-4</v>
      </c>
      <c r="E505" s="1">
        <v>20206.2017984511</v>
      </c>
      <c r="F505" s="1">
        <v>0</v>
      </c>
      <c r="G505" s="1">
        <v>20206.2017984511</v>
      </c>
      <c r="H505" s="1">
        <v>0</v>
      </c>
      <c r="I505" s="1">
        <v>20206.2017984511</v>
      </c>
    </row>
    <row r="506" spans="1:9" ht="10.5" customHeight="1">
      <c r="A506" s="1">
        <v>115</v>
      </c>
      <c r="B506" s="1" t="s">
        <v>140</v>
      </c>
      <c r="C506" s="23">
        <v>33.6</v>
      </c>
      <c r="D506" s="17">
        <v>2.0245556913695001E-4</v>
      </c>
      <c r="E506" s="1">
        <v>5186.6186434526799</v>
      </c>
      <c r="F506" s="1">
        <v>0</v>
      </c>
      <c r="G506" s="1">
        <v>5186.6186434526799</v>
      </c>
      <c r="H506" s="1">
        <v>0</v>
      </c>
      <c r="I506" s="1">
        <v>5186.6186434526799</v>
      </c>
    </row>
    <row r="507" spans="1:9" ht="10.5" customHeight="1">
      <c r="A507" s="1">
        <v>116</v>
      </c>
      <c r="B507" s="1" t="s">
        <v>141</v>
      </c>
      <c r="C507" s="23">
        <v>268.45</v>
      </c>
      <c r="D507" s="17">
        <v>1.61753564091709E-3</v>
      </c>
      <c r="E507" s="1">
        <v>41438.921870085498</v>
      </c>
      <c r="F507" s="1">
        <v>0</v>
      </c>
      <c r="G507" s="1">
        <v>41438.921870085498</v>
      </c>
      <c r="H507" s="1">
        <v>0</v>
      </c>
      <c r="I507" s="1">
        <v>41438.921870085498</v>
      </c>
    </row>
    <row r="508" spans="1:9" ht="10.5" customHeight="1">
      <c r="A508" s="1">
        <v>118</v>
      </c>
      <c r="B508" s="1" t="s">
        <v>143</v>
      </c>
      <c r="C508" s="23">
        <v>59.1</v>
      </c>
      <c r="D508" s="17">
        <v>3.5610488499981398E-4</v>
      </c>
      <c r="E508" s="1">
        <v>9122.8917210730306</v>
      </c>
      <c r="F508" s="1">
        <v>0</v>
      </c>
      <c r="G508" s="1">
        <v>9122.8917210730306</v>
      </c>
      <c r="H508" s="1">
        <v>0</v>
      </c>
      <c r="I508" s="1">
        <v>9122.8917210730306</v>
      </c>
    </row>
    <row r="509" spans="1:9" ht="10.5" customHeight="1">
      <c r="A509" s="1">
        <v>119</v>
      </c>
      <c r="B509" s="1" t="s">
        <v>144</v>
      </c>
      <c r="C509" s="23">
        <v>234.9</v>
      </c>
      <c r="D509" s="17">
        <v>1.4153813449484999E-3</v>
      </c>
      <c r="E509" s="1">
        <v>36260.021409137997</v>
      </c>
      <c r="F509" s="1">
        <v>0</v>
      </c>
      <c r="G509" s="1">
        <v>36260.021409137997</v>
      </c>
      <c r="H509" s="1">
        <v>0</v>
      </c>
      <c r="I509" s="1">
        <v>36260.021409137997</v>
      </c>
    </row>
    <row r="510" spans="1:9" ht="10.5" customHeight="1">
      <c r="A510" s="1">
        <v>120</v>
      </c>
      <c r="B510" s="1" t="s">
        <v>145</v>
      </c>
      <c r="C510" s="23">
        <v>11</v>
      </c>
      <c r="D510" s="17">
        <v>6.6280097038882405E-5</v>
      </c>
      <c r="E510" s="1">
        <v>1698.0001511303401</v>
      </c>
      <c r="F510" s="1">
        <v>0</v>
      </c>
      <c r="G510" s="1">
        <v>1698.0001511303401</v>
      </c>
      <c r="H510" s="1">
        <v>0</v>
      </c>
      <c r="I510" s="1">
        <v>1698.0001511303401</v>
      </c>
    </row>
    <row r="511" spans="1:9" ht="10.5" customHeight="1">
      <c r="A511" s="1">
        <v>121</v>
      </c>
      <c r="B511" s="1" t="s">
        <v>146</v>
      </c>
      <c r="C511" s="23">
        <v>1995.15</v>
      </c>
      <c r="D511" s="17">
        <v>1.2021703237011501E-2</v>
      </c>
      <c r="E511" s="1">
        <v>307978.63650251902</v>
      </c>
      <c r="F511" s="1">
        <v>0</v>
      </c>
      <c r="G511" s="1">
        <v>307978.63650251902</v>
      </c>
      <c r="H511" s="1">
        <v>0</v>
      </c>
      <c r="I511" s="1">
        <v>307978.63650251902</v>
      </c>
    </row>
    <row r="512" spans="1:9" ht="10.5" customHeight="1">
      <c r="A512" s="1">
        <v>124</v>
      </c>
      <c r="B512" s="1" t="s">
        <v>149</v>
      </c>
      <c r="C512" s="23">
        <v>29312.240000000002</v>
      </c>
      <c r="D512" s="17">
        <v>0.176619828329728</v>
      </c>
      <c r="E512" s="1">
        <v>4524744.35908808</v>
      </c>
      <c r="F512" s="1">
        <v>0</v>
      </c>
      <c r="G512" s="1">
        <v>4524744.35908808</v>
      </c>
      <c r="H512" s="1">
        <v>0</v>
      </c>
      <c r="I512" s="1">
        <v>4524744.35908808</v>
      </c>
    </row>
    <row r="513" spans="1:12" ht="10.5" customHeight="1">
      <c r="A513" s="1">
        <v>125</v>
      </c>
      <c r="B513" s="1" t="s">
        <v>150</v>
      </c>
      <c r="C513" s="23">
        <v>150.30000000000001</v>
      </c>
      <c r="D513" s="17">
        <v>9.0562714408582096E-4</v>
      </c>
      <c r="E513" s="1">
        <v>23200.8566104446</v>
      </c>
      <c r="F513" s="1">
        <v>0</v>
      </c>
      <c r="G513" s="1">
        <v>23200.8566104446</v>
      </c>
      <c r="H513" s="1">
        <v>0</v>
      </c>
      <c r="I513" s="1">
        <v>23200.8566104446</v>
      </c>
    </row>
    <row r="514" spans="1:12" ht="10.5" customHeight="1">
      <c r="A514" s="1">
        <v>127</v>
      </c>
      <c r="B514" s="1" t="s">
        <v>152</v>
      </c>
      <c r="C514" s="23">
        <v>502.55</v>
      </c>
      <c r="D514" s="17">
        <v>3.0280966151718502E-3</v>
      </c>
      <c r="E514" s="1">
        <v>77575.452359141302</v>
      </c>
      <c r="F514" s="1">
        <v>0</v>
      </c>
      <c r="G514" s="1">
        <v>77575.452359141302</v>
      </c>
      <c r="H514" s="1">
        <v>0</v>
      </c>
      <c r="I514" s="1">
        <v>77575.452359141302</v>
      </c>
    </row>
    <row r="515" spans="1:12" ht="10.5" customHeight="1">
      <c r="A515" s="1">
        <v>128</v>
      </c>
      <c r="B515" s="1" t="s">
        <v>153</v>
      </c>
      <c r="C515" s="23">
        <v>269.2</v>
      </c>
      <c r="D515" s="17">
        <v>1.6220547384424701E-3</v>
      </c>
      <c r="E515" s="1">
        <v>41554.694607662597</v>
      </c>
      <c r="F515" s="1">
        <v>0</v>
      </c>
      <c r="G515" s="1">
        <v>41554.694607662597</v>
      </c>
      <c r="H515" s="1">
        <v>0</v>
      </c>
      <c r="I515" s="1">
        <v>41554.694607662597</v>
      </c>
    </row>
    <row r="516" spans="1:12" ht="10.5" customHeight="1">
      <c r="A516" s="1">
        <v>132</v>
      </c>
      <c r="B516" s="1" t="s">
        <v>157</v>
      </c>
      <c r="C516" s="23">
        <v>216.1</v>
      </c>
      <c r="D516" s="17">
        <v>1.3021026336456801E-3</v>
      </c>
      <c r="E516" s="1">
        <v>33357.9847872061</v>
      </c>
      <c r="F516" s="1">
        <v>0</v>
      </c>
      <c r="G516" s="1">
        <v>33357.9847872061</v>
      </c>
      <c r="H516" s="1">
        <v>0</v>
      </c>
      <c r="I516" s="1">
        <v>33357.9847872061</v>
      </c>
    </row>
    <row r="517" spans="1:12" ht="10.5" customHeight="1">
      <c r="A517" s="1">
        <v>134</v>
      </c>
      <c r="B517" s="1" t="s">
        <v>159</v>
      </c>
      <c r="C517" s="23">
        <v>315.89999999999998</v>
      </c>
      <c r="D517" s="17">
        <v>1.9034438776893601E-3</v>
      </c>
      <c r="E517" s="1">
        <v>48763.477067461397</v>
      </c>
      <c r="F517" s="1">
        <v>0</v>
      </c>
      <c r="G517" s="1">
        <v>48763.477067461397</v>
      </c>
      <c r="H517" s="1">
        <v>0</v>
      </c>
      <c r="I517" s="1">
        <v>48763.477067461397</v>
      </c>
    </row>
    <row r="518" spans="1:12" ht="10.5" customHeight="1">
      <c r="A518" s="1">
        <v>136</v>
      </c>
      <c r="B518" s="1" t="s">
        <v>161</v>
      </c>
      <c r="C518" s="23">
        <v>3420.6</v>
      </c>
      <c r="D518" s="17">
        <v>2.0610699993745599E-2</v>
      </c>
      <c r="E518" s="1">
        <v>528016.30154149595</v>
      </c>
      <c r="F518" s="1">
        <v>0</v>
      </c>
      <c r="G518" s="1">
        <v>528016.30154149595</v>
      </c>
      <c r="H518" s="1">
        <v>0</v>
      </c>
      <c r="I518" s="1">
        <v>528016.30154149595</v>
      </c>
    </row>
    <row r="519" spans="1:12" ht="10.5" customHeight="1">
      <c r="A519" s="1">
        <v>137</v>
      </c>
      <c r="B519" s="1" t="s">
        <v>162</v>
      </c>
      <c r="C519" s="23">
        <v>771.45</v>
      </c>
      <c r="D519" s="17">
        <v>4.6483437146041702E-3</v>
      </c>
      <c r="E519" s="1">
        <v>119083.83787177299</v>
      </c>
      <c r="F519" s="1">
        <v>0</v>
      </c>
      <c r="G519" s="1">
        <v>119083.83787177299</v>
      </c>
      <c r="H519" s="1">
        <v>0</v>
      </c>
      <c r="I519" s="1">
        <v>119083.83787177299</v>
      </c>
    </row>
    <row r="520" spans="1:12" ht="10.5" customHeight="1">
      <c r="A520" s="1">
        <v>138</v>
      </c>
      <c r="B520" s="1" t="s">
        <v>163</v>
      </c>
      <c r="C520" s="23">
        <v>55.2</v>
      </c>
      <c r="D520" s="17">
        <v>3.32605577867846E-4</v>
      </c>
      <c r="E520" s="1">
        <v>8520.8734856722695</v>
      </c>
      <c r="F520" s="1">
        <v>0</v>
      </c>
      <c r="G520" s="1">
        <v>8520.8734856722695</v>
      </c>
      <c r="H520" s="1">
        <v>0</v>
      </c>
      <c r="I520" s="1">
        <v>8520.8734856722695</v>
      </c>
    </row>
    <row r="521" spans="1:12" ht="10.5" customHeight="1">
      <c r="A521" s="1">
        <v>139</v>
      </c>
      <c r="B521" s="1" t="s">
        <v>164</v>
      </c>
      <c r="C521" s="23">
        <v>65.55</v>
      </c>
      <c r="D521" s="17">
        <v>3.9496912371806802E-4</v>
      </c>
      <c r="E521" s="1">
        <v>10118.5372642358</v>
      </c>
      <c r="F521" s="1">
        <v>0</v>
      </c>
      <c r="G521" s="1">
        <v>10118.5372642358</v>
      </c>
      <c r="H521" s="1">
        <v>0</v>
      </c>
      <c r="I521" s="1">
        <v>10118.5372642358</v>
      </c>
    </row>
    <row r="522" spans="1:12" ht="10.5" customHeight="1">
      <c r="A522" s="1">
        <v>142</v>
      </c>
      <c r="B522" s="1" t="s">
        <v>167</v>
      </c>
      <c r="C522" s="23">
        <v>2312.3000000000002</v>
      </c>
      <c r="D522" s="17">
        <v>1.39326789439098E-2</v>
      </c>
      <c r="E522" s="1">
        <v>356935.06813260802</v>
      </c>
      <c r="F522" s="1">
        <v>0</v>
      </c>
      <c r="G522" s="1">
        <v>356935.06813260802</v>
      </c>
      <c r="H522" s="1">
        <v>0</v>
      </c>
      <c r="I522" s="1">
        <v>356935.06813260802</v>
      </c>
    </row>
    <row r="523" spans="1:12" ht="10.5" customHeight="1">
      <c r="A523" s="2" t="s">
        <v>300</v>
      </c>
      <c r="B523" s="3"/>
      <c r="C523" s="22"/>
      <c r="D523" s="16"/>
      <c r="E523" s="3"/>
      <c r="F523" s="3"/>
      <c r="G523" s="3"/>
      <c r="H523" s="3"/>
      <c r="I523" s="3"/>
      <c r="J523" s="3"/>
      <c r="K523" s="3"/>
      <c r="L523" s="3" t="s">
        <v>307</v>
      </c>
    </row>
    <row r="524" spans="1:12" ht="10.5" customHeight="1">
      <c r="C524" s="23"/>
      <c r="D524" s="17"/>
    </row>
    <row r="525" spans="1:12" ht="33" customHeight="1">
      <c r="A525" s="56"/>
      <c r="B525" s="57" t="s">
        <v>29</v>
      </c>
      <c r="C525" s="24" t="s">
        <v>290</v>
      </c>
      <c r="D525" s="18" t="s">
        <v>291</v>
      </c>
      <c r="E525" s="57" t="s">
        <v>292</v>
      </c>
      <c r="F525" s="57" t="s">
        <v>293</v>
      </c>
      <c r="G525" s="57" t="s">
        <v>294</v>
      </c>
      <c r="H525" s="57" t="s">
        <v>295</v>
      </c>
      <c r="I525" s="57" t="s">
        <v>233</v>
      </c>
    </row>
    <row r="526" spans="1:12" ht="10.5" customHeight="1">
      <c r="A526" s="1">
        <v>143</v>
      </c>
      <c r="B526" s="1" t="s">
        <v>168</v>
      </c>
      <c r="C526" s="23">
        <v>3018.05</v>
      </c>
      <c r="D526" s="17">
        <v>1.81851497152908E-2</v>
      </c>
      <c r="E526" s="6">
        <v>465877.21419263002</v>
      </c>
      <c r="F526" s="6">
        <v>0</v>
      </c>
      <c r="G526" s="6">
        <v>465877.21419263002</v>
      </c>
      <c r="H526" s="6">
        <v>0</v>
      </c>
      <c r="I526" s="6">
        <v>465877.21419263002</v>
      </c>
      <c r="J526" s="6"/>
      <c r="K526" s="6"/>
      <c r="L526" s="6"/>
    </row>
    <row r="527" spans="1:12" ht="10.5" customHeight="1">
      <c r="A527" s="1">
        <v>147</v>
      </c>
      <c r="B527" s="1" t="s">
        <v>172</v>
      </c>
      <c r="C527" s="23">
        <v>2070.5</v>
      </c>
      <c r="D527" s="17">
        <v>1.24757219017278E-2</v>
      </c>
      <c r="E527" s="1">
        <v>319609.937537761</v>
      </c>
      <c r="F527" s="1">
        <v>0</v>
      </c>
      <c r="G527" s="1">
        <v>319609.937537761</v>
      </c>
      <c r="H527" s="1">
        <v>0</v>
      </c>
      <c r="I527" s="1">
        <v>319609.937537761</v>
      </c>
    </row>
    <row r="528" spans="1:12" ht="10.5" customHeight="1">
      <c r="A528" s="1">
        <v>148</v>
      </c>
      <c r="B528" s="1" t="s">
        <v>173</v>
      </c>
      <c r="C528" s="23">
        <v>194.2</v>
      </c>
      <c r="D528" s="17">
        <v>1.17014498590463E-3</v>
      </c>
      <c r="E528" s="1">
        <v>29977.420849955699</v>
      </c>
      <c r="F528" s="1">
        <v>0</v>
      </c>
      <c r="G528" s="1">
        <v>29977.420849955699</v>
      </c>
      <c r="H528" s="1">
        <v>0</v>
      </c>
      <c r="I528" s="1">
        <v>29977.420849955699</v>
      </c>
    </row>
    <row r="529" spans="1:9" ht="10.5" customHeight="1">
      <c r="A529" s="1">
        <v>149</v>
      </c>
      <c r="B529" s="1" t="s">
        <v>174</v>
      </c>
      <c r="C529" s="23">
        <v>714.6</v>
      </c>
      <c r="D529" s="17">
        <v>4.3057961221804903E-3</v>
      </c>
      <c r="E529" s="1">
        <v>110308.26436343099</v>
      </c>
      <c r="F529" s="1">
        <v>0</v>
      </c>
      <c r="G529" s="1">
        <v>110308.26436343099</v>
      </c>
      <c r="H529" s="1">
        <v>0</v>
      </c>
      <c r="I529" s="1">
        <v>110308.26436343099</v>
      </c>
    </row>
    <row r="530" spans="1:9" ht="10.5" customHeight="1">
      <c r="A530" s="1">
        <v>150</v>
      </c>
      <c r="B530" s="1" t="s">
        <v>175</v>
      </c>
      <c r="C530" s="23">
        <v>1881.15</v>
      </c>
      <c r="D530" s="17">
        <v>1.1334800413154E-2</v>
      </c>
      <c r="E530" s="1">
        <v>290381.18039080402</v>
      </c>
      <c r="F530" s="1">
        <v>0</v>
      </c>
      <c r="G530" s="1">
        <v>290381.18039080402</v>
      </c>
      <c r="H530" s="1">
        <v>0</v>
      </c>
      <c r="I530" s="1">
        <v>290381.18039080402</v>
      </c>
    </row>
    <row r="531" spans="1:9" ht="10.5" customHeight="1">
      <c r="A531" s="1">
        <v>151</v>
      </c>
      <c r="B531" s="1" t="s">
        <v>176</v>
      </c>
      <c r="C531" s="23">
        <v>1</v>
      </c>
      <c r="D531" s="17">
        <v>6.0254633671711302E-6</v>
      </c>
      <c r="E531" s="1">
        <v>154.36365010275799</v>
      </c>
      <c r="F531" s="1">
        <v>0</v>
      </c>
      <c r="G531" s="1">
        <v>154.36365010275799</v>
      </c>
      <c r="H531" s="1">
        <v>0</v>
      </c>
      <c r="I531" s="1">
        <v>154.36365010275799</v>
      </c>
    </row>
    <row r="532" spans="1:9" ht="10.5" customHeight="1">
      <c r="A532" s="1">
        <v>152</v>
      </c>
      <c r="B532" s="1" t="s">
        <v>177</v>
      </c>
      <c r="C532" s="23">
        <v>2154</v>
      </c>
      <c r="D532" s="17">
        <v>1.2978848092886601E-2</v>
      </c>
      <c r="E532" s="1">
        <v>332499.30232134199</v>
      </c>
      <c r="F532" s="1">
        <v>0</v>
      </c>
      <c r="G532" s="1">
        <v>332499.30232134199</v>
      </c>
      <c r="H532" s="1">
        <v>0</v>
      </c>
      <c r="I532" s="1">
        <v>332499.30232134199</v>
      </c>
    </row>
    <row r="533" spans="1:9" ht="10.5" customHeight="1">
      <c r="A533" s="1">
        <v>153</v>
      </c>
      <c r="B533" s="1" t="s">
        <v>178</v>
      </c>
      <c r="C533" s="23">
        <v>907.35</v>
      </c>
      <c r="D533" s="17">
        <v>5.4672041862027301E-3</v>
      </c>
      <c r="E533" s="1">
        <v>140061.857920738</v>
      </c>
      <c r="F533" s="1">
        <v>0</v>
      </c>
      <c r="G533" s="1">
        <v>140061.857920738</v>
      </c>
      <c r="H533" s="1">
        <v>0</v>
      </c>
      <c r="I533" s="1">
        <v>140061.857920738</v>
      </c>
    </row>
    <row r="534" spans="1:9" ht="10.5" customHeight="1">
      <c r="A534" s="1">
        <v>154</v>
      </c>
      <c r="B534" s="1" t="s">
        <v>179</v>
      </c>
      <c r="C534" s="23">
        <v>7448.4</v>
      </c>
      <c r="D534" s="17">
        <v>4.4880061344037499E-2</v>
      </c>
      <c r="E534" s="1">
        <v>1149762.2114253901</v>
      </c>
      <c r="F534" s="1">
        <v>0</v>
      </c>
      <c r="G534" s="1">
        <v>1149762.2114253901</v>
      </c>
      <c r="H534" s="1">
        <v>0</v>
      </c>
      <c r="I534" s="1">
        <v>1149762.2114253901</v>
      </c>
    </row>
    <row r="535" spans="1:9" ht="10.5" customHeight="1">
      <c r="A535" s="1">
        <v>155</v>
      </c>
      <c r="B535" s="1" t="s">
        <v>180</v>
      </c>
      <c r="C535" s="23">
        <v>854.45</v>
      </c>
      <c r="D535" s="17">
        <v>5.1484571740793702E-3</v>
      </c>
      <c r="E535" s="1">
        <v>131896.020830302</v>
      </c>
      <c r="F535" s="1">
        <v>0</v>
      </c>
      <c r="G535" s="1">
        <v>131896.020830302</v>
      </c>
      <c r="H535" s="1">
        <v>0</v>
      </c>
      <c r="I535" s="1">
        <v>131896.020830302</v>
      </c>
    </row>
    <row r="536" spans="1:9" ht="10.5" customHeight="1">
      <c r="A536" s="1">
        <v>157</v>
      </c>
      <c r="B536" s="1" t="s">
        <v>182</v>
      </c>
      <c r="C536" s="23">
        <v>2578.5</v>
      </c>
      <c r="D536" s="17">
        <v>1.5536657292250801E-2</v>
      </c>
      <c r="E536" s="1">
        <v>398026.67178996297</v>
      </c>
      <c r="F536" s="1">
        <v>0</v>
      </c>
      <c r="G536" s="1">
        <v>398026.67178996297</v>
      </c>
      <c r="H536" s="1">
        <v>0</v>
      </c>
      <c r="I536" s="1">
        <v>398026.67178996297</v>
      </c>
    </row>
    <row r="537" spans="1:9" ht="10.5" customHeight="1">
      <c r="A537" s="1">
        <v>159</v>
      </c>
      <c r="B537" s="1" t="s">
        <v>184</v>
      </c>
      <c r="C537" s="23">
        <v>204.15</v>
      </c>
      <c r="D537" s="17">
        <v>1.23009834640799E-3</v>
      </c>
      <c r="E537" s="1">
        <v>31513.339168478102</v>
      </c>
      <c r="F537" s="1">
        <v>0</v>
      </c>
      <c r="G537" s="1">
        <v>31513.339168478102</v>
      </c>
      <c r="H537" s="1">
        <v>0</v>
      </c>
      <c r="I537" s="1">
        <v>31513.339168478102</v>
      </c>
    </row>
    <row r="538" spans="1:9" ht="10.5" customHeight="1">
      <c r="A538" s="1">
        <v>160</v>
      </c>
      <c r="B538" s="1" t="s">
        <v>185</v>
      </c>
      <c r="C538" s="23">
        <v>18.399999999999999</v>
      </c>
      <c r="D538" s="17">
        <v>1.10868525955949E-4</v>
      </c>
      <c r="E538" s="1">
        <v>2840.2911618907601</v>
      </c>
      <c r="F538" s="1">
        <v>0</v>
      </c>
      <c r="G538" s="1">
        <v>2840.2911618907601</v>
      </c>
      <c r="H538" s="1">
        <v>0</v>
      </c>
      <c r="I538" s="1">
        <v>2840.2911618907601</v>
      </c>
    </row>
    <row r="539" spans="1:9" ht="10.5" customHeight="1">
      <c r="A539" s="1">
        <v>162</v>
      </c>
      <c r="B539" s="1" t="s">
        <v>187</v>
      </c>
      <c r="C539" s="23">
        <v>396.6</v>
      </c>
      <c r="D539" s="17">
        <v>2.3896987714200702E-3</v>
      </c>
      <c r="E539" s="1">
        <v>61220.623630754002</v>
      </c>
      <c r="F539" s="1">
        <v>0</v>
      </c>
      <c r="G539" s="1">
        <v>61220.623630754002</v>
      </c>
      <c r="H539" s="1">
        <v>0</v>
      </c>
      <c r="I539" s="1">
        <v>61220.623630754002</v>
      </c>
    </row>
    <row r="540" spans="1:9" ht="10.5" customHeight="1">
      <c r="A540" s="1">
        <v>163</v>
      </c>
      <c r="B540" s="1" t="s">
        <v>188</v>
      </c>
      <c r="C540" s="23">
        <v>2</v>
      </c>
      <c r="D540" s="17">
        <v>1.2050926734342299E-5</v>
      </c>
      <c r="E540" s="1">
        <v>308.727300205517</v>
      </c>
      <c r="F540" s="1">
        <v>0</v>
      </c>
      <c r="G540" s="1">
        <v>308.727300205517</v>
      </c>
      <c r="H540" s="1">
        <v>0</v>
      </c>
      <c r="I540" s="1">
        <v>308.727300205517</v>
      </c>
    </row>
    <row r="541" spans="1:9" ht="10.5" customHeight="1">
      <c r="A541" s="1">
        <v>164</v>
      </c>
      <c r="B541" s="1" t="s">
        <v>189</v>
      </c>
      <c r="C541" s="23">
        <v>2164.6999999999998</v>
      </c>
      <c r="D541" s="17">
        <v>1.30433205509153E-2</v>
      </c>
      <c r="E541" s="1">
        <v>334150.99337744102</v>
      </c>
      <c r="F541" s="1">
        <v>0</v>
      </c>
      <c r="G541" s="1">
        <v>334150.99337744102</v>
      </c>
      <c r="H541" s="1">
        <v>0</v>
      </c>
      <c r="I541" s="1">
        <v>334150.99337744102</v>
      </c>
    </row>
    <row r="542" spans="1:9" ht="10.5" customHeight="1">
      <c r="A542" s="1">
        <v>165</v>
      </c>
      <c r="B542" s="1" t="s">
        <v>190</v>
      </c>
      <c r="C542" s="23">
        <v>140.30000000000001</v>
      </c>
      <c r="D542" s="17">
        <v>8.4537251041411001E-4</v>
      </c>
      <c r="E542" s="1">
        <v>21657.220109417001</v>
      </c>
      <c r="F542" s="1">
        <v>0</v>
      </c>
      <c r="G542" s="1">
        <v>21657.220109417001</v>
      </c>
      <c r="H542" s="1">
        <v>0</v>
      </c>
      <c r="I542" s="1">
        <v>21657.220109417001</v>
      </c>
    </row>
    <row r="543" spans="1:9" ht="10.5" customHeight="1">
      <c r="A543" s="1">
        <v>166</v>
      </c>
      <c r="B543" s="1" t="s">
        <v>191</v>
      </c>
      <c r="C543" s="23">
        <v>882.4</v>
      </c>
      <c r="D543" s="17">
        <v>5.3168688751918103E-3</v>
      </c>
      <c r="E543" s="1">
        <v>136210.48485067399</v>
      </c>
      <c r="F543" s="1">
        <v>0</v>
      </c>
      <c r="G543" s="1">
        <v>136210.48485067399</v>
      </c>
      <c r="H543" s="1">
        <v>0</v>
      </c>
      <c r="I543" s="1">
        <v>136210.48485067399</v>
      </c>
    </row>
    <row r="544" spans="1:9" ht="10.5" customHeight="1">
      <c r="A544" s="1">
        <v>169</v>
      </c>
      <c r="B544" s="1" t="s">
        <v>194</v>
      </c>
      <c r="C544" s="23">
        <v>34.5</v>
      </c>
      <c r="D544" s="17">
        <v>2.0787848616740399E-4</v>
      </c>
      <c r="E544" s="1">
        <v>5325.5459285451698</v>
      </c>
      <c r="F544" s="1">
        <v>0</v>
      </c>
      <c r="G544" s="1">
        <v>5325.5459285451698</v>
      </c>
      <c r="H544" s="1">
        <v>0</v>
      </c>
      <c r="I544" s="1">
        <v>5325.5459285451698</v>
      </c>
    </row>
    <row r="545" spans="1:9" ht="10.5" customHeight="1">
      <c r="A545" s="1">
        <v>170</v>
      </c>
      <c r="B545" s="1" t="s">
        <v>195</v>
      </c>
      <c r="C545" s="23">
        <v>320.39999999999998</v>
      </c>
      <c r="D545" s="17">
        <v>1.93055846284163E-3</v>
      </c>
      <c r="E545" s="1">
        <v>49458.113492923803</v>
      </c>
      <c r="F545" s="1">
        <v>0</v>
      </c>
      <c r="G545" s="1">
        <v>49458.113492923803</v>
      </c>
      <c r="H545" s="1">
        <v>0</v>
      </c>
      <c r="I545" s="1">
        <v>49458.113492923803</v>
      </c>
    </row>
    <row r="546" spans="1:9" ht="10.5" customHeight="1">
      <c r="A546" s="1">
        <v>173</v>
      </c>
      <c r="B546" s="1" t="s">
        <v>198</v>
      </c>
      <c r="C546" s="23">
        <v>2054.4</v>
      </c>
      <c r="D546" s="17">
        <v>1.23787119415164E-2</v>
      </c>
      <c r="E546" s="1">
        <v>317124.68277110701</v>
      </c>
      <c r="F546" s="1">
        <v>0</v>
      </c>
      <c r="G546" s="1">
        <v>317124.68277110701</v>
      </c>
      <c r="H546" s="1">
        <v>0</v>
      </c>
      <c r="I546" s="1">
        <v>317124.68277110701</v>
      </c>
    </row>
    <row r="547" spans="1:9" ht="10.5" customHeight="1">
      <c r="A547" s="1">
        <v>175</v>
      </c>
      <c r="B547" s="1" t="s">
        <v>200</v>
      </c>
      <c r="C547" s="23">
        <v>25.55</v>
      </c>
      <c r="D547" s="17">
        <v>1.5395058903122199E-4</v>
      </c>
      <c r="E547" s="1">
        <v>3943.99126012548</v>
      </c>
      <c r="F547" s="1">
        <v>0</v>
      </c>
      <c r="G547" s="1">
        <v>3943.99126012548</v>
      </c>
      <c r="H547" s="1">
        <v>0</v>
      </c>
      <c r="I547" s="1">
        <v>3943.99126012548</v>
      </c>
    </row>
    <row r="548" spans="1:9" ht="10.5" customHeight="1">
      <c r="A548" s="1">
        <v>176</v>
      </c>
      <c r="B548" s="1" t="s">
        <v>201</v>
      </c>
      <c r="C548" s="23">
        <v>3073</v>
      </c>
      <c r="D548" s="17">
        <v>1.8516248927316899E-2</v>
      </c>
      <c r="E548" s="1">
        <v>474359.496765777</v>
      </c>
      <c r="F548" s="1">
        <v>0</v>
      </c>
      <c r="G548" s="1">
        <v>474359.496765777</v>
      </c>
      <c r="H548" s="1">
        <v>0</v>
      </c>
      <c r="I548" s="1">
        <v>474359.496765777</v>
      </c>
    </row>
    <row r="549" spans="1:9" ht="10.5" customHeight="1">
      <c r="A549" s="1">
        <v>178</v>
      </c>
      <c r="B549" s="1" t="s">
        <v>203</v>
      </c>
      <c r="C549" s="23">
        <v>122.9</v>
      </c>
      <c r="D549" s="17">
        <v>7.4052944782533202E-4</v>
      </c>
      <c r="E549" s="1">
        <v>18971.292597628999</v>
      </c>
      <c r="F549" s="1">
        <v>0</v>
      </c>
      <c r="G549" s="1">
        <v>18971.292597628999</v>
      </c>
      <c r="H549" s="1">
        <v>0</v>
      </c>
      <c r="I549" s="1">
        <v>18971.292597628999</v>
      </c>
    </row>
    <row r="550" spans="1:9" ht="10.5" customHeight="1">
      <c r="A550" s="1">
        <v>179</v>
      </c>
      <c r="B550" s="1" t="s">
        <v>204</v>
      </c>
      <c r="C550" s="23">
        <v>973.6</v>
      </c>
      <c r="D550" s="17">
        <v>5.8663911342778097E-3</v>
      </c>
      <c r="E550" s="1">
        <v>150288.44974004599</v>
      </c>
      <c r="F550" s="1">
        <v>0</v>
      </c>
      <c r="G550" s="1">
        <v>150288.44974004599</v>
      </c>
      <c r="H550" s="1">
        <v>0</v>
      </c>
      <c r="I550" s="1">
        <v>150288.44974004599</v>
      </c>
    </row>
    <row r="551" spans="1:9" ht="10.5" customHeight="1">
      <c r="A551" s="1">
        <v>180</v>
      </c>
      <c r="B551" s="1" t="s">
        <v>205</v>
      </c>
      <c r="C551" s="23">
        <v>7.4</v>
      </c>
      <c r="D551" s="17">
        <v>4.4588428917066402E-5</v>
      </c>
      <c r="E551" s="1">
        <v>1142.29101076041</v>
      </c>
      <c r="F551" s="1">
        <v>0</v>
      </c>
      <c r="G551" s="1">
        <v>1142.29101076041</v>
      </c>
      <c r="H551" s="1">
        <v>0</v>
      </c>
      <c r="I551" s="1">
        <v>1142.29101076041</v>
      </c>
    </row>
    <row r="552" spans="1:9" ht="10.5" customHeight="1">
      <c r="A552" s="1">
        <v>181</v>
      </c>
      <c r="B552" s="1" t="s">
        <v>206</v>
      </c>
      <c r="C552" s="23">
        <v>17713.7</v>
      </c>
      <c r="D552" s="17">
        <v>0.106733250447059</v>
      </c>
      <c r="E552" s="1">
        <v>2734351.3888252298</v>
      </c>
      <c r="F552" s="1">
        <v>0</v>
      </c>
      <c r="G552" s="1">
        <v>2734351.3888252298</v>
      </c>
      <c r="H552" s="1">
        <v>0</v>
      </c>
      <c r="I552" s="1">
        <v>2734351.3888252298</v>
      </c>
    </row>
    <row r="553" spans="1:9" ht="10.5" customHeight="1">
      <c r="A553" s="1">
        <v>182</v>
      </c>
      <c r="B553" s="1" t="s">
        <v>207</v>
      </c>
      <c r="C553" s="23">
        <v>65.650000000000006</v>
      </c>
      <c r="D553" s="17">
        <v>3.9557167005478498E-4</v>
      </c>
      <c r="E553" s="1">
        <v>10133.9736292461</v>
      </c>
      <c r="F553" s="1">
        <v>0</v>
      </c>
      <c r="G553" s="1">
        <v>10133.9736292461</v>
      </c>
      <c r="H553" s="1">
        <v>0</v>
      </c>
      <c r="I553" s="1">
        <v>10133.9736292461</v>
      </c>
    </row>
    <row r="554" spans="1:9" ht="10.5" customHeight="1">
      <c r="A554" s="1">
        <v>183</v>
      </c>
      <c r="B554" s="1" t="s">
        <v>208</v>
      </c>
      <c r="C554" s="23">
        <v>355</v>
      </c>
      <c r="D554" s="17">
        <v>2.1390394953457498E-3</v>
      </c>
      <c r="E554" s="1">
        <v>54799.095786479302</v>
      </c>
      <c r="F554" s="1">
        <v>0</v>
      </c>
      <c r="G554" s="1">
        <v>54799.095786479302</v>
      </c>
      <c r="H554" s="1">
        <v>0</v>
      </c>
      <c r="I554" s="1">
        <v>54799.095786479302</v>
      </c>
    </row>
    <row r="555" spans="1:9" ht="10.5" customHeight="1">
      <c r="A555" s="1">
        <v>185</v>
      </c>
      <c r="B555" s="1" t="s">
        <v>210</v>
      </c>
      <c r="C555" s="23">
        <v>10.9</v>
      </c>
      <c r="D555" s="17">
        <v>6.5677550702165295E-5</v>
      </c>
      <c r="E555" s="1">
        <v>1682.5637861200701</v>
      </c>
      <c r="F555" s="1">
        <v>0</v>
      </c>
      <c r="G555" s="1">
        <v>1682.5637861200701</v>
      </c>
      <c r="H555" s="1">
        <v>0</v>
      </c>
      <c r="I555" s="1">
        <v>1682.5637861200701</v>
      </c>
    </row>
    <row r="556" spans="1:9" ht="10.5" customHeight="1">
      <c r="A556" s="1">
        <v>189</v>
      </c>
      <c r="B556" s="1" t="s">
        <v>214</v>
      </c>
      <c r="C556" s="23">
        <v>6669.35</v>
      </c>
      <c r="D556" s="17">
        <v>4.0185924107842802E-2</v>
      </c>
      <c r="E556" s="1">
        <v>1029505.20981283</v>
      </c>
      <c r="F556" s="1">
        <v>0</v>
      </c>
      <c r="G556" s="1">
        <v>1029505.20981283</v>
      </c>
      <c r="H556" s="1">
        <v>0</v>
      </c>
      <c r="I556" s="1">
        <v>1029505.20981283</v>
      </c>
    </row>
    <row r="557" spans="1:9" ht="10.5" customHeight="1">
      <c r="A557" s="1">
        <v>191</v>
      </c>
      <c r="B557" s="1" t="s">
        <v>216</v>
      </c>
      <c r="C557" s="23">
        <v>1033.8</v>
      </c>
      <c r="D557" s="17">
        <v>6.2291240289815203E-3</v>
      </c>
      <c r="E557" s="1">
        <v>159581.14147623201</v>
      </c>
      <c r="F557" s="1">
        <v>0</v>
      </c>
      <c r="G557" s="1">
        <v>159581.14147623201</v>
      </c>
      <c r="H557" s="1">
        <v>0</v>
      </c>
      <c r="I557" s="1">
        <v>159581.14147623201</v>
      </c>
    </row>
    <row r="558" spans="1:9" ht="10.5" customHeight="1">
      <c r="A558" s="1">
        <v>194</v>
      </c>
      <c r="B558" s="1" t="s">
        <v>219</v>
      </c>
      <c r="C558" s="23">
        <v>101.65</v>
      </c>
      <c r="D558" s="17">
        <v>6.1248835127294498E-4</v>
      </c>
      <c r="E558" s="1">
        <v>15691.0650329454</v>
      </c>
      <c r="F558" s="1">
        <v>0</v>
      </c>
      <c r="G558" s="1">
        <v>15691.0650329454</v>
      </c>
      <c r="H558" s="1">
        <v>0</v>
      </c>
      <c r="I558" s="1">
        <v>15691.0650329454</v>
      </c>
    </row>
    <row r="559" spans="1:9" ht="10.5" customHeight="1">
      <c r="A559" s="1">
        <v>196</v>
      </c>
      <c r="B559" s="1" t="s">
        <v>221</v>
      </c>
      <c r="C559" s="23">
        <v>3387.85</v>
      </c>
      <c r="D559" s="17">
        <v>2.04133660684707E-2</v>
      </c>
      <c r="E559" s="1">
        <v>522960.89200062997</v>
      </c>
      <c r="F559" s="1">
        <v>0</v>
      </c>
      <c r="G559" s="1">
        <v>522960.89200062997</v>
      </c>
      <c r="H559" s="1">
        <v>0</v>
      </c>
      <c r="I559" s="1">
        <v>522960.89200062997</v>
      </c>
    </row>
    <row r="560" spans="1:9" ht="10.5" customHeight="1">
      <c r="A560" s="1">
        <v>197</v>
      </c>
      <c r="B560" s="1" t="s">
        <v>222</v>
      </c>
      <c r="C560" s="23">
        <v>490.5</v>
      </c>
      <c r="D560" s="17">
        <v>2.9554897815974399E-3</v>
      </c>
      <c r="E560" s="1">
        <v>75715.370375402999</v>
      </c>
      <c r="F560" s="1">
        <v>0</v>
      </c>
      <c r="G560" s="1">
        <v>75715.370375402999</v>
      </c>
      <c r="H560" s="1">
        <v>0</v>
      </c>
      <c r="I560" s="1">
        <v>75715.370375402999</v>
      </c>
    </row>
    <row r="561" spans="1:12" ht="10.5" customHeight="1">
      <c r="A561" s="1">
        <v>199</v>
      </c>
      <c r="B561" s="1" t="s">
        <v>224</v>
      </c>
      <c r="C561" s="23">
        <v>604.6</v>
      </c>
      <c r="D561" s="17">
        <v>3.6429951517916699E-3</v>
      </c>
      <c r="E561" s="1">
        <v>93328.262852127795</v>
      </c>
      <c r="F561" s="1">
        <v>0</v>
      </c>
      <c r="G561" s="1">
        <v>93328.262852127795</v>
      </c>
      <c r="H561" s="1">
        <v>0</v>
      </c>
      <c r="I561" s="1">
        <v>93328.262852127795</v>
      </c>
    </row>
    <row r="562" spans="1:12" ht="10.5" customHeight="1">
      <c r="A562" s="1">
        <v>200</v>
      </c>
      <c r="B562" s="1" t="s">
        <v>225</v>
      </c>
      <c r="C562" s="23">
        <v>164.7</v>
      </c>
      <c r="D562" s="17">
        <v>9.9239381657308503E-4</v>
      </c>
      <c r="E562" s="1">
        <v>25423.6931719243</v>
      </c>
      <c r="F562" s="1">
        <v>0</v>
      </c>
      <c r="G562" s="1">
        <v>25423.6931719243</v>
      </c>
      <c r="H562" s="1">
        <v>0</v>
      </c>
      <c r="I562" s="1">
        <v>25423.6931719243</v>
      </c>
    </row>
    <row r="563" spans="1:12" ht="10.5" customHeight="1">
      <c r="A563" s="1">
        <v>201</v>
      </c>
      <c r="B563" s="1" t="s">
        <v>226</v>
      </c>
      <c r="C563" s="23">
        <v>15.2</v>
      </c>
      <c r="D563" s="17">
        <v>9.1587043181001203E-5</v>
      </c>
      <c r="E563" s="1">
        <v>2346.3274815619302</v>
      </c>
      <c r="F563" s="1">
        <v>0</v>
      </c>
      <c r="G563" s="1">
        <v>2346.3274815619302</v>
      </c>
      <c r="H563" s="1">
        <v>0</v>
      </c>
      <c r="I563" s="1">
        <v>2346.3274815619302</v>
      </c>
    </row>
    <row r="564" spans="1:12" ht="10.5" customHeight="1">
      <c r="A564" s="1">
        <v>203</v>
      </c>
      <c r="B564" s="1" t="s">
        <v>228</v>
      </c>
      <c r="C564" s="23">
        <v>49.4</v>
      </c>
      <c r="D564" s="17">
        <v>2.9765789033825402E-4</v>
      </c>
      <c r="E564" s="1">
        <v>7625.5643150762698</v>
      </c>
      <c r="F564" s="1">
        <v>0</v>
      </c>
      <c r="G564" s="1">
        <v>7625.5643150762698</v>
      </c>
      <c r="H564" s="1">
        <v>0</v>
      </c>
      <c r="I564" s="1">
        <v>7625.5643150762698</v>
      </c>
    </row>
    <row r="565" spans="1:12" ht="10.5" customHeight="1">
      <c r="A565" s="1">
        <v>204</v>
      </c>
      <c r="B565" s="1" t="s">
        <v>229</v>
      </c>
      <c r="C565" s="23">
        <v>39</v>
      </c>
      <c r="D565" s="17">
        <v>2.3499307131967401E-4</v>
      </c>
      <c r="E565" s="1">
        <v>6020.1823540075802</v>
      </c>
      <c r="F565" s="1">
        <v>0</v>
      </c>
      <c r="G565" s="1">
        <v>6020.1823540075802</v>
      </c>
      <c r="H565" s="1">
        <v>0</v>
      </c>
      <c r="I565" s="1">
        <v>6020.1823540075802</v>
      </c>
    </row>
    <row r="566" spans="1:12" ht="10.5" customHeight="1">
      <c r="A566" s="1">
        <v>205</v>
      </c>
      <c r="B566" s="1" t="s">
        <v>230</v>
      </c>
      <c r="C566" s="23">
        <v>457.55</v>
      </c>
      <c r="D566" s="17">
        <v>2.7569507636491502E-3</v>
      </c>
      <c r="E566" s="1">
        <v>70629.088104517097</v>
      </c>
      <c r="F566" s="1">
        <v>0</v>
      </c>
      <c r="G566" s="1">
        <v>70629.088104517097</v>
      </c>
      <c r="H566" s="1">
        <v>0</v>
      </c>
      <c r="I566" s="1">
        <v>70629.088104517097</v>
      </c>
    </row>
    <row r="567" spans="1:12" ht="10.5" customHeight="1">
      <c r="A567" s="1">
        <v>206</v>
      </c>
      <c r="B567" s="1" t="s">
        <v>231</v>
      </c>
      <c r="C567" s="23">
        <v>2642.55</v>
      </c>
      <c r="D567" s="17">
        <v>1.5922588220918101E-2</v>
      </c>
      <c r="E567" s="1">
        <v>407913.66357904399</v>
      </c>
      <c r="F567" s="1">
        <v>0</v>
      </c>
      <c r="G567" s="1">
        <v>407913.66357904399</v>
      </c>
      <c r="H567" s="1">
        <v>0</v>
      </c>
      <c r="I567" s="1">
        <v>407913.66357904399</v>
      </c>
    </row>
    <row r="568" spans="1:12" ht="10.5" customHeight="1">
      <c r="A568" s="2" t="s">
        <v>300</v>
      </c>
      <c r="B568" s="3"/>
      <c r="C568" s="22"/>
      <c r="D568" s="16"/>
      <c r="E568" s="3"/>
      <c r="F568" s="3"/>
      <c r="G568" s="3"/>
      <c r="H568" s="3"/>
      <c r="I568" s="3"/>
      <c r="J568" s="3"/>
      <c r="K568" s="3"/>
      <c r="L568" s="3" t="s">
        <v>307</v>
      </c>
    </row>
    <row r="569" spans="1:12" ht="10.5" customHeight="1">
      <c r="C569" s="23"/>
      <c r="D569" s="17"/>
    </row>
    <row r="570" spans="1:12" ht="33" customHeight="1">
      <c r="A570" s="56"/>
      <c r="B570" s="57" t="s">
        <v>29</v>
      </c>
      <c r="C570" s="24" t="s">
        <v>290</v>
      </c>
      <c r="D570" s="18" t="s">
        <v>291</v>
      </c>
      <c r="E570" s="57" t="s">
        <v>292</v>
      </c>
      <c r="F570" s="57" t="s">
        <v>293</v>
      </c>
      <c r="G570" s="57" t="s">
        <v>294</v>
      </c>
      <c r="H570" s="57" t="s">
        <v>295</v>
      </c>
      <c r="I570" s="57" t="s">
        <v>233</v>
      </c>
    </row>
    <row r="571" spans="1:12" ht="10.5" customHeight="1">
      <c r="C571" s="23"/>
      <c r="D571" s="17"/>
    </row>
    <row r="572" spans="1:12" ht="10.5" customHeight="1">
      <c r="A572" s="2" t="s">
        <v>296</v>
      </c>
      <c r="C572" s="25">
        <v>165962.34</v>
      </c>
      <c r="D572" s="19">
        <v>1</v>
      </c>
      <c r="E572" s="9">
        <v>25618552.581994999</v>
      </c>
      <c r="F572" s="9">
        <v>0</v>
      </c>
      <c r="G572" s="9">
        <v>25618552.581994999</v>
      </c>
      <c r="H572" s="9">
        <v>0</v>
      </c>
      <c r="I572" s="9">
        <v>25618552.581994999</v>
      </c>
    </row>
    <row r="573" spans="1:12" ht="10.5" customHeight="1">
      <c r="C573" s="23"/>
      <c r="D573" s="17"/>
    </row>
    <row r="574" spans="1:12" ht="10.5" customHeight="1">
      <c r="A574" s="1" t="s">
        <v>297</v>
      </c>
      <c r="C574" s="23"/>
      <c r="D574" s="17"/>
      <c r="G574" s="1">
        <v>0</v>
      </c>
      <c r="I574" s="1">
        <v>0</v>
      </c>
    </row>
    <row r="575" spans="1:12" ht="10.5" customHeight="1">
      <c r="C575" s="23"/>
      <c r="D575" s="17"/>
    </row>
    <row r="576" spans="1:12" ht="12" customHeight="1" thickBot="1">
      <c r="A576" s="2" t="s">
        <v>233</v>
      </c>
      <c r="C576" s="26"/>
      <c r="D576" s="20"/>
      <c r="E576" s="7"/>
      <c r="F576" s="7"/>
      <c r="G576" s="7">
        <v>25618552.581994999</v>
      </c>
      <c r="H576" s="7"/>
      <c r="I576" s="7">
        <v>25618552.581994999</v>
      </c>
    </row>
    <row r="577" spans="1:12" ht="10.5" customHeight="1" thickTop="1">
      <c r="A577" s="1" t="s">
        <v>315</v>
      </c>
      <c r="C577" s="23"/>
      <c r="D577" s="17"/>
    </row>
    <row r="578" spans="1:12" ht="10.5" customHeight="1">
      <c r="A578" s="1" t="s">
        <v>316</v>
      </c>
      <c r="C578" s="23"/>
      <c r="D578" s="17"/>
    </row>
    <row r="579" spans="1:12" ht="10.5" customHeight="1">
      <c r="A579" s="2" t="s">
        <v>19</v>
      </c>
      <c r="B579" s="3"/>
      <c r="C579" s="22"/>
      <c r="D579" s="16"/>
      <c r="E579" s="3"/>
      <c r="F579" s="3"/>
      <c r="G579" s="3"/>
      <c r="H579" s="3"/>
      <c r="I579" s="3"/>
      <c r="J579" s="3"/>
      <c r="K579" s="3"/>
      <c r="L579" s="3" t="s">
        <v>307</v>
      </c>
    </row>
    <row r="580" spans="1:12" ht="10.5" customHeight="1"/>
    <row r="581" spans="1:12" ht="33" customHeight="1">
      <c r="A581" s="57"/>
      <c r="B581" s="56" t="s">
        <v>29</v>
      </c>
      <c r="C581" s="57" t="s">
        <v>12</v>
      </c>
      <c r="D581" s="57" t="s">
        <v>233</v>
      </c>
    </row>
    <row r="582" spans="1:12" ht="10.5" customHeight="1">
      <c r="A582" s="1">
        <v>18</v>
      </c>
      <c r="B582" s="1" t="s">
        <v>44</v>
      </c>
      <c r="C582" s="6">
        <v>43129.203838710702</v>
      </c>
      <c r="D582" s="6">
        <v>43129.203838710702</v>
      </c>
      <c r="E582" s="6"/>
      <c r="F582" s="6"/>
      <c r="G582" s="6"/>
      <c r="H582" s="6"/>
      <c r="I582" s="6"/>
      <c r="J582" s="6"/>
      <c r="K582" s="6"/>
      <c r="L582" s="6"/>
    </row>
    <row r="583" spans="1:12" ht="10.5" customHeight="1">
      <c r="A583" s="1">
        <v>20</v>
      </c>
      <c r="B583" s="1" t="s">
        <v>46</v>
      </c>
      <c r="C583" s="1">
        <v>185622.28924856699</v>
      </c>
      <c r="D583" s="1">
        <v>185622.28924856699</v>
      </c>
    </row>
    <row r="584" spans="1:12" ht="10.5" customHeight="1">
      <c r="A584" s="1">
        <v>21</v>
      </c>
      <c r="B584" s="1" t="s">
        <v>47</v>
      </c>
      <c r="C584" s="1">
        <v>6822.8733345419196</v>
      </c>
      <c r="D584" s="1">
        <v>6822.8733345419196</v>
      </c>
    </row>
    <row r="585" spans="1:12" ht="10.5" customHeight="1">
      <c r="A585" s="1">
        <v>22</v>
      </c>
      <c r="B585" s="1" t="s">
        <v>48</v>
      </c>
      <c r="C585" s="1">
        <v>3720.1639674764801</v>
      </c>
      <c r="D585" s="1">
        <v>3720.1639674764801</v>
      </c>
    </row>
    <row r="586" spans="1:12" ht="10.5" customHeight="1">
      <c r="A586" s="1">
        <v>23</v>
      </c>
      <c r="B586" s="1" t="s">
        <v>49</v>
      </c>
      <c r="C586" s="1">
        <v>47080.913281341302</v>
      </c>
      <c r="D586" s="1">
        <v>47080.913281341302</v>
      </c>
    </row>
    <row r="587" spans="1:12" ht="10.5" customHeight="1">
      <c r="A587" s="1">
        <v>24</v>
      </c>
      <c r="B587" s="1" t="s">
        <v>50</v>
      </c>
      <c r="C587" s="1">
        <v>15.4363650102758</v>
      </c>
      <c r="D587" s="1">
        <v>15.4363650102758</v>
      </c>
    </row>
    <row r="588" spans="1:12" ht="10.5" customHeight="1">
      <c r="A588" s="1">
        <v>25</v>
      </c>
      <c r="B588" s="1" t="s">
        <v>51</v>
      </c>
      <c r="C588" s="1">
        <v>225695.092815243</v>
      </c>
      <c r="D588" s="1">
        <v>225695.092815243</v>
      </c>
    </row>
    <row r="589" spans="1:12" ht="10.5" customHeight="1">
      <c r="A589" s="1">
        <v>26</v>
      </c>
      <c r="B589" s="1" t="s">
        <v>52</v>
      </c>
      <c r="C589" s="1">
        <v>30872.730020551699</v>
      </c>
      <c r="D589" s="1">
        <v>30872.730020551699</v>
      </c>
    </row>
    <row r="590" spans="1:12" ht="10.5" customHeight="1">
      <c r="A590" s="1">
        <v>27</v>
      </c>
      <c r="B590" s="1" t="s">
        <v>53</v>
      </c>
      <c r="C590" s="1">
        <v>125358.72024845</v>
      </c>
      <c r="D590" s="1">
        <v>125358.72024845</v>
      </c>
    </row>
    <row r="591" spans="1:12" ht="10.5" customHeight="1">
      <c r="A591" s="1">
        <v>30</v>
      </c>
      <c r="B591" s="1" t="s">
        <v>56</v>
      </c>
      <c r="C591" s="1">
        <v>237334.11203299099</v>
      </c>
      <c r="D591" s="1">
        <v>237334.11203299099</v>
      </c>
    </row>
    <row r="592" spans="1:12" ht="10.5" customHeight="1">
      <c r="A592" s="1">
        <v>31</v>
      </c>
      <c r="B592" s="1" t="s">
        <v>57</v>
      </c>
      <c r="C592" s="1">
        <v>248942.25852071901</v>
      </c>
      <c r="D592" s="1">
        <v>248942.25852071901</v>
      </c>
    </row>
    <row r="593" spans="1:4" ht="10.5" customHeight="1">
      <c r="A593" s="1">
        <v>32</v>
      </c>
      <c r="B593" s="1" t="s">
        <v>58</v>
      </c>
      <c r="C593" s="1">
        <v>48886.967987543598</v>
      </c>
      <c r="D593" s="1">
        <v>48886.967987543598</v>
      </c>
    </row>
    <row r="594" spans="1:4" ht="10.5" customHeight="1">
      <c r="A594" s="1">
        <v>33</v>
      </c>
      <c r="B594" s="1" t="s">
        <v>59</v>
      </c>
      <c r="C594" s="1">
        <v>17875.310681899398</v>
      </c>
      <c r="D594" s="1">
        <v>17875.310681899398</v>
      </c>
    </row>
    <row r="595" spans="1:4" ht="10.5" customHeight="1">
      <c r="A595" s="1">
        <v>34</v>
      </c>
      <c r="B595" s="1" t="s">
        <v>60</v>
      </c>
      <c r="C595" s="1">
        <v>771.81825051379201</v>
      </c>
      <c r="D595" s="1">
        <v>771.81825051379201</v>
      </c>
    </row>
    <row r="596" spans="1:4" ht="10.5" customHeight="1">
      <c r="A596" s="1">
        <v>35</v>
      </c>
      <c r="B596" s="1" t="s">
        <v>61</v>
      </c>
      <c r="C596" s="1">
        <v>60742.096315435498</v>
      </c>
      <c r="D596" s="1">
        <v>60742.096315435498</v>
      </c>
    </row>
    <row r="597" spans="1:4" ht="10.5" customHeight="1">
      <c r="A597" s="1">
        <v>36</v>
      </c>
      <c r="B597" s="1" t="s">
        <v>62</v>
      </c>
      <c r="C597" s="1">
        <v>13213.5284487961</v>
      </c>
      <c r="D597" s="1">
        <v>13213.5284487961</v>
      </c>
    </row>
    <row r="598" spans="1:4" ht="10.5" customHeight="1">
      <c r="A598" s="1">
        <v>37</v>
      </c>
      <c r="B598" s="1" t="s">
        <v>63</v>
      </c>
      <c r="C598" s="1">
        <v>169.80001511303399</v>
      </c>
      <c r="D598" s="1">
        <v>169.80001511303399</v>
      </c>
    </row>
    <row r="599" spans="1:4" ht="10.5" customHeight="1">
      <c r="A599" s="1">
        <v>38</v>
      </c>
      <c r="B599" s="1" t="s">
        <v>64</v>
      </c>
      <c r="C599" s="1">
        <v>148528.704128874</v>
      </c>
      <c r="D599" s="1">
        <v>148528.704128874</v>
      </c>
    </row>
    <row r="600" spans="1:4" ht="10.5" customHeight="1">
      <c r="A600" s="1">
        <v>39</v>
      </c>
      <c r="B600" s="1" t="s">
        <v>65</v>
      </c>
      <c r="C600" s="1">
        <v>87045.662292945504</v>
      </c>
      <c r="D600" s="1">
        <v>87045.662292945504</v>
      </c>
    </row>
    <row r="601" spans="1:4" ht="10.5" customHeight="1">
      <c r="A601" s="1">
        <v>40</v>
      </c>
      <c r="B601" s="1" t="s">
        <v>66</v>
      </c>
      <c r="C601" s="1">
        <v>4692.6549631238604</v>
      </c>
      <c r="D601" s="1">
        <v>4692.6549631238604</v>
      </c>
    </row>
    <row r="602" spans="1:4" ht="10.5" customHeight="1">
      <c r="A602" s="1">
        <v>41</v>
      </c>
      <c r="B602" s="1" t="s">
        <v>67</v>
      </c>
      <c r="C602" s="1">
        <v>70559.624461970903</v>
      </c>
      <c r="D602" s="1">
        <v>70559.624461970903</v>
      </c>
    </row>
    <row r="603" spans="1:4" ht="10.5" customHeight="1">
      <c r="A603" s="1">
        <v>42</v>
      </c>
      <c r="B603" s="1" t="s">
        <v>68</v>
      </c>
      <c r="C603" s="1">
        <v>117671.410473333</v>
      </c>
      <c r="D603" s="1">
        <v>117671.410473333</v>
      </c>
    </row>
    <row r="604" spans="1:4" ht="10.5" customHeight="1">
      <c r="A604" s="1">
        <v>43</v>
      </c>
      <c r="B604" s="1" t="s">
        <v>466</v>
      </c>
      <c r="C604" s="1">
        <v>127157.056772147</v>
      </c>
      <c r="D604" s="1">
        <v>127157.056772147</v>
      </c>
    </row>
    <row r="605" spans="1:4" ht="10.5" customHeight="1">
      <c r="A605" s="1">
        <v>45</v>
      </c>
      <c r="B605" s="1" t="s">
        <v>70</v>
      </c>
      <c r="C605" s="1">
        <v>9138.3280860833001</v>
      </c>
      <c r="D605" s="1">
        <v>9138.3280860833001</v>
      </c>
    </row>
    <row r="606" spans="1:4" ht="10.5" customHeight="1">
      <c r="A606" s="1">
        <v>46</v>
      </c>
      <c r="B606" s="1" t="s">
        <v>71</v>
      </c>
      <c r="C606" s="1">
        <v>5641.9914112558199</v>
      </c>
      <c r="D606" s="1">
        <v>5641.9914112558199</v>
      </c>
    </row>
    <row r="607" spans="1:4" ht="10.5" customHeight="1">
      <c r="A607" s="1">
        <v>47</v>
      </c>
      <c r="B607" s="1" t="s">
        <v>72</v>
      </c>
      <c r="C607" s="1">
        <v>195763.98106031801</v>
      </c>
      <c r="D607" s="1">
        <v>195763.98106031801</v>
      </c>
    </row>
    <row r="608" spans="1:4" ht="10.5" customHeight="1">
      <c r="A608" s="1">
        <v>48</v>
      </c>
      <c r="B608" s="1" t="s">
        <v>73</v>
      </c>
      <c r="C608" s="1">
        <v>1003.36372566793</v>
      </c>
      <c r="D608" s="1">
        <v>1003.36372566793</v>
      </c>
    </row>
    <row r="609" spans="1:4" ht="10.5" customHeight="1">
      <c r="A609" s="1">
        <v>49</v>
      </c>
      <c r="B609" s="1" t="s">
        <v>74</v>
      </c>
      <c r="C609" s="1">
        <v>216541.32836414999</v>
      </c>
      <c r="D609" s="1">
        <v>216541.32836414999</v>
      </c>
    </row>
    <row r="610" spans="1:4" ht="10.5" customHeight="1">
      <c r="A610" s="1">
        <v>51</v>
      </c>
      <c r="B610" s="1" t="s">
        <v>76</v>
      </c>
      <c r="C610" s="1">
        <v>1730771.5540471601</v>
      </c>
      <c r="D610" s="1">
        <v>1730771.5540471601</v>
      </c>
    </row>
    <row r="611" spans="1:4" ht="10.5" customHeight="1">
      <c r="A611" s="1">
        <v>52</v>
      </c>
      <c r="B611" s="1" t="s">
        <v>77</v>
      </c>
      <c r="C611" s="1">
        <v>50183.622648406803</v>
      </c>
      <c r="D611" s="1">
        <v>50183.622648406803</v>
      </c>
    </row>
    <row r="612" spans="1:4" ht="10.5" customHeight="1">
      <c r="A612" s="1">
        <v>53</v>
      </c>
      <c r="B612" s="1" t="s">
        <v>78</v>
      </c>
      <c r="C612" s="1">
        <v>225000.456389781</v>
      </c>
      <c r="D612" s="1">
        <v>225000.456389781</v>
      </c>
    </row>
    <row r="613" spans="1:4" ht="10.5" customHeight="1">
      <c r="A613" s="1">
        <v>54</v>
      </c>
      <c r="B613" s="1" t="s">
        <v>79</v>
      </c>
      <c r="C613" s="1">
        <v>154.36365010275799</v>
      </c>
      <c r="D613" s="1">
        <v>154.36365010275799</v>
      </c>
    </row>
    <row r="614" spans="1:4" ht="10.5" customHeight="1">
      <c r="A614" s="1">
        <v>57</v>
      </c>
      <c r="B614" s="1" t="s">
        <v>82</v>
      </c>
      <c r="C614" s="1">
        <v>27615.657003383501</v>
      </c>
      <c r="D614" s="1">
        <v>27615.657003383501</v>
      </c>
    </row>
    <row r="615" spans="1:4" ht="10.5" customHeight="1">
      <c r="A615" s="1">
        <v>58</v>
      </c>
      <c r="B615" s="1" t="s">
        <v>83</v>
      </c>
      <c r="C615" s="1">
        <v>210073.49142484399</v>
      </c>
      <c r="D615" s="1">
        <v>210073.49142484399</v>
      </c>
    </row>
    <row r="616" spans="1:4" ht="10.5" customHeight="1">
      <c r="A616" s="1">
        <v>59</v>
      </c>
      <c r="B616" s="1" t="s">
        <v>84</v>
      </c>
      <c r="C616" s="1">
        <v>68275.042440450095</v>
      </c>
      <c r="D616" s="1">
        <v>68275.042440450095</v>
      </c>
    </row>
    <row r="617" spans="1:4" ht="10.5" customHeight="1">
      <c r="A617" s="1">
        <v>61</v>
      </c>
      <c r="B617" s="1" t="s">
        <v>86</v>
      </c>
      <c r="C617" s="1">
        <v>4785.2731531855097</v>
      </c>
      <c r="D617" s="1">
        <v>4785.2731531855097</v>
      </c>
    </row>
    <row r="618" spans="1:4" ht="10.5" customHeight="1">
      <c r="A618" s="1">
        <v>62</v>
      </c>
      <c r="B618" s="1" t="s">
        <v>87</v>
      </c>
      <c r="C618" s="1">
        <v>10828.610054708501</v>
      </c>
      <c r="D618" s="1">
        <v>10828.610054708501</v>
      </c>
    </row>
    <row r="619" spans="1:4" ht="10.5" customHeight="1">
      <c r="A619" s="1">
        <v>63</v>
      </c>
      <c r="B619" s="1" t="s">
        <v>88</v>
      </c>
      <c r="C619" s="1">
        <v>2678.2093292828599</v>
      </c>
      <c r="D619" s="1">
        <v>2678.2093292828599</v>
      </c>
    </row>
    <row r="620" spans="1:4" ht="10.5" customHeight="1">
      <c r="A620" s="1">
        <v>65</v>
      </c>
      <c r="B620" s="1" t="s">
        <v>90</v>
      </c>
      <c r="C620" s="1">
        <v>154.36365010275799</v>
      </c>
      <c r="D620" s="1">
        <v>154.36365010275799</v>
      </c>
    </row>
    <row r="621" spans="1:4" ht="10.5" customHeight="1">
      <c r="A621" s="1">
        <v>66</v>
      </c>
      <c r="B621" s="1" t="s">
        <v>91</v>
      </c>
      <c r="C621" s="1">
        <v>9184.6371811141307</v>
      </c>
      <c r="D621" s="1">
        <v>9184.6371811141307</v>
      </c>
    </row>
    <row r="622" spans="1:4" ht="10.5" customHeight="1">
      <c r="A622" s="1">
        <v>72</v>
      </c>
      <c r="B622" s="1" t="s">
        <v>97</v>
      </c>
      <c r="C622" s="1">
        <v>813249.45420137304</v>
      </c>
      <c r="D622" s="1">
        <v>813249.45420137304</v>
      </c>
    </row>
    <row r="623" spans="1:4" ht="10.5" customHeight="1"/>
    <row r="624" spans="1:4" ht="10.5" customHeight="1"/>
    <row r="625" spans="1:12" ht="10.5" customHeight="1">
      <c r="A625" s="2" t="s">
        <v>19</v>
      </c>
      <c r="B625" s="3"/>
      <c r="C625" s="3"/>
      <c r="D625" s="3"/>
      <c r="E625" s="3"/>
      <c r="F625" s="3"/>
      <c r="G625" s="3"/>
      <c r="H625" s="3"/>
      <c r="I625" s="3"/>
      <c r="J625" s="3"/>
      <c r="K625" s="3"/>
      <c r="L625" s="3" t="s">
        <v>307</v>
      </c>
    </row>
    <row r="626" spans="1:12" ht="10.5" customHeight="1"/>
    <row r="627" spans="1:12" ht="33" customHeight="1">
      <c r="A627" s="57"/>
      <c r="B627" s="56" t="s">
        <v>29</v>
      </c>
      <c r="C627" s="57" t="s">
        <v>12</v>
      </c>
      <c r="D627" s="57" t="s">
        <v>233</v>
      </c>
    </row>
    <row r="628" spans="1:12" ht="10.5" customHeight="1">
      <c r="A628" s="1">
        <v>75</v>
      </c>
      <c r="B628" s="1" t="s">
        <v>100</v>
      </c>
      <c r="C628" s="6">
        <v>198550.244944673</v>
      </c>
      <c r="D628" s="6">
        <v>198550.244944673</v>
      </c>
      <c r="E628" s="6"/>
      <c r="F628" s="6"/>
      <c r="G628" s="6"/>
      <c r="H628" s="6"/>
      <c r="I628" s="6"/>
      <c r="J628" s="6"/>
      <c r="K628" s="6"/>
      <c r="L628" s="6"/>
    </row>
    <row r="629" spans="1:12" ht="10.5" customHeight="1">
      <c r="A629" s="1">
        <v>76</v>
      </c>
      <c r="B629" s="1" t="s">
        <v>101</v>
      </c>
      <c r="C629" s="1">
        <v>72844.206483491696</v>
      </c>
      <c r="D629" s="1">
        <v>72844.206483491696</v>
      </c>
    </row>
    <row r="630" spans="1:12" ht="10.5" customHeight="1">
      <c r="A630" s="1">
        <v>79</v>
      </c>
      <c r="B630" s="1" t="s">
        <v>104</v>
      </c>
      <c r="C630" s="1">
        <v>1031812.94638187</v>
      </c>
      <c r="D630" s="1">
        <v>1031812.94638187</v>
      </c>
    </row>
    <row r="631" spans="1:12" ht="10.5" customHeight="1">
      <c r="A631" s="1">
        <v>80</v>
      </c>
      <c r="B631" s="1" t="s">
        <v>105</v>
      </c>
      <c r="C631" s="1">
        <v>134257.784676874</v>
      </c>
      <c r="D631" s="1">
        <v>134257.784676874</v>
      </c>
    </row>
    <row r="632" spans="1:12" ht="10.5" customHeight="1">
      <c r="A632" s="1">
        <v>81</v>
      </c>
      <c r="B632" s="1" t="s">
        <v>106</v>
      </c>
      <c r="C632" s="1">
        <v>54799.095786479302</v>
      </c>
      <c r="D632" s="1">
        <v>54799.095786479302</v>
      </c>
    </row>
    <row r="633" spans="1:12" ht="10.5" customHeight="1">
      <c r="A633" s="1">
        <v>82</v>
      </c>
      <c r="B633" s="1" t="s">
        <v>107</v>
      </c>
      <c r="C633" s="1">
        <v>3689.2912374559301</v>
      </c>
      <c r="D633" s="1">
        <v>3689.2912374559301</v>
      </c>
    </row>
    <row r="634" spans="1:12" ht="10.5" customHeight="1">
      <c r="A634" s="1">
        <v>83</v>
      </c>
      <c r="B634" s="1" t="s">
        <v>108</v>
      </c>
      <c r="C634" s="1">
        <v>115325.08299177101</v>
      </c>
      <c r="D634" s="1">
        <v>115325.08299177101</v>
      </c>
    </row>
    <row r="635" spans="1:12" ht="10.5" customHeight="1">
      <c r="A635" s="1">
        <v>85</v>
      </c>
      <c r="B635" s="1" t="s">
        <v>110</v>
      </c>
      <c r="C635" s="1">
        <v>11484.655567645201</v>
      </c>
      <c r="D635" s="1">
        <v>11484.655567645201</v>
      </c>
    </row>
    <row r="636" spans="1:12" ht="10.5" customHeight="1">
      <c r="A636" s="1">
        <v>86</v>
      </c>
      <c r="B636" s="1" t="s">
        <v>111</v>
      </c>
      <c r="C636" s="1">
        <v>86513.107700091001</v>
      </c>
      <c r="D636" s="1">
        <v>86513.107700091001</v>
      </c>
    </row>
    <row r="637" spans="1:12" ht="10.5" customHeight="1">
      <c r="A637" s="1">
        <v>87</v>
      </c>
      <c r="B637" s="1" t="s">
        <v>112</v>
      </c>
      <c r="C637" s="1">
        <v>175472.879254311</v>
      </c>
      <c r="D637" s="1">
        <v>175472.879254311</v>
      </c>
    </row>
    <row r="638" spans="1:12" ht="10.5" customHeight="1">
      <c r="A638" s="1">
        <v>88</v>
      </c>
      <c r="B638" s="1" t="s">
        <v>113</v>
      </c>
      <c r="C638" s="1">
        <v>76247.924968257503</v>
      </c>
      <c r="D638" s="1">
        <v>76247.924968257503</v>
      </c>
    </row>
    <row r="639" spans="1:12" ht="10.5" customHeight="1">
      <c r="A639" s="1">
        <v>89</v>
      </c>
      <c r="B639" s="1" t="s">
        <v>114</v>
      </c>
      <c r="C639" s="1">
        <v>325375.41986909899</v>
      </c>
      <c r="D639" s="1">
        <v>325375.41986909899</v>
      </c>
    </row>
    <row r="640" spans="1:12" ht="10.5" customHeight="1">
      <c r="A640" s="1">
        <v>90</v>
      </c>
      <c r="B640" s="1" t="s">
        <v>115</v>
      </c>
      <c r="C640" s="1">
        <v>32099.921038868601</v>
      </c>
      <c r="D640" s="1">
        <v>32099.921038868601</v>
      </c>
    </row>
    <row r="641" spans="1:4" ht="10.5" customHeight="1">
      <c r="A641" s="1">
        <v>91</v>
      </c>
      <c r="B641" s="1" t="s">
        <v>116</v>
      </c>
      <c r="C641" s="1">
        <v>36414.385059240703</v>
      </c>
      <c r="D641" s="1">
        <v>36414.385059240703</v>
      </c>
    </row>
    <row r="642" spans="1:4" ht="10.5" customHeight="1">
      <c r="A642" s="1">
        <v>92</v>
      </c>
      <c r="B642" s="1" t="s">
        <v>117</v>
      </c>
      <c r="C642" s="1">
        <v>12426.2738332721</v>
      </c>
      <c r="D642" s="1">
        <v>12426.2738332721</v>
      </c>
    </row>
    <row r="643" spans="1:4" ht="10.5" customHeight="1">
      <c r="A643" s="1">
        <v>93</v>
      </c>
      <c r="B643" s="1" t="s">
        <v>118</v>
      </c>
      <c r="C643" s="1">
        <v>2763.1093368393799</v>
      </c>
      <c r="D643" s="1">
        <v>2763.1093368393799</v>
      </c>
    </row>
    <row r="644" spans="1:4" ht="10.5" customHeight="1">
      <c r="A644" s="1">
        <v>94</v>
      </c>
      <c r="B644" s="1" t="s">
        <v>119</v>
      </c>
      <c r="C644" s="1">
        <v>22923.002040259598</v>
      </c>
      <c r="D644" s="1">
        <v>22923.002040259598</v>
      </c>
    </row>
    <row r="645" spans="1:4" ht="10.5" customHeight="1">
      <c r="A645" s="1">
        <v>95</v>
      </c>
      <c r="B645" s="1" t="s">
        <v>120</v>
      </c>
      <c r="C645" s="1">
        <v>771.81825051379201</v>
      </c>
      <c r="D645" s="1">
        <v>771.81825051379201</v>
      </c>
    </row>
    <row r="646" spans="1:4" ht="10.5" customHeight="1">
      <c r="A646" s="1">
        <v>97</v>
      </c>
      <c r="B646" s="1" t="s">
        <v>122</v>
      </c>
      <c r="C646" s="1">
        <v>2207.4001964694498</v>
      </c>
      <c r="D646" s="1">
        <v>2207.4001964694498</v>
      </c>
    </row>
    <row r="647" spans="1:4" ht="10.5" customHeight="1">
      <c r="A647" s="1">
        <v>103</v>
      </c>
      <c r="B647" s="1" t="s">
        <v>128</v>
      </c>
      <c r="C647" s="1">
        <v>85255.043951753498</v>
      </c>
      <c r="D647" s="1">
        <v>85255.043951753498</v>
      </c>
    </row>
    <row r="648" spans="1:4" ht="10.5" customHeight="1">
      <c r="A648" s="1">
        <v>104</v>
      </c>
      <c r="B648" s="1" t="s">
        <v>129</v>
      </c>
      <c r="C648" s="1">
        <v>771.81825051379201</v>
      </c>
      <c r="D648" s="1">
        <v>771.81825051379201</v>
      </c>
    </row>
    <row r="649" spans="1:4" ht="10.5" customHeight="1">
      <c r="A649" s="1">
        <v>105</v>
      </c>
      <c r="B649" s="1" t="s">
        <v>130</v>
      </c>
      <c r="C649" s="1">
        <v>196149.890185575</v>
      </c>
      <c r="D649" s="1">
        <v>196149.890185575</v>
      </c>
    </row>
    <row r="650" spans="1:4" ht="10.5" customHeight="1">
      <c r="A650" s="1">
        <v>107</v>
      </c>
      <c r="B650" s="1" t="s">
        <v>132</v>
      </c>
      <c r="C650" s="1">
        <v>705982.15374496602</v>
      </c>
      <c r="D650" s="1">
        <v>705982.15374496602</v>
      </c>
    </row>
    <row r="651" spans="1:4" ht="10.5" customHeight="1">
      <c r="A651" s="1">
        <v>109</v>
      </c>
      <c r="B651" s="1" t="s">
        <v>134</v>
      </c>
      <c r="C651" s="1">
        <v>3179.8911921168201</v>
      </c>
      <c r="D651" s="1">
        <v>3179.8911921168201</v>
      </c>
    </row>
    <row r="652" spans="1:4" ht="10.5" customHeight="1">
      <c r="A652" s="1">
        <v>110</v>
      </c>
      <c r="B652" s="1" t="s">
        <v>135</v>
      </c>
      <c r="C652" s="1">
        <v>52807.804700153698</v>
      </c>
      <c r="D652" s="1">
        <v>52807.804700153698</v>
      </c>
    </row>
    <row r="653" spans="1:4" ht="10.5" customHeight="1">
      <c r="A653" s="1">
        <v>111</v>
      </c>
      <c r="B653" s="1" t="s">
        <v>136</v>
      </c>
      <c r="C653" s="1">
        <v>9694.0372264532307</v>
      </c>
      <c r="D653" s="1">
        <v>9694.0372264532307</v>
      </c>
    </row>
    <row r="654" spans="1:4" ht="10.5" customHeight="1">
      <c r="A654" s="1">
        <v>112</v>
      </c>
      <c r="B654" s="1" t="s">
        <v>137</v>
      </c>
      <c r="C654" s="1">
        <v>347241.03090615501</v>
      </c>
      <c r="D654" s="1">
        <v>347241.03090615501</v>
      </c>
    </row>
    <row r="655" spans="1:4" ht="10.5" customHeight="1">
      <c r="A655" s="1">
        <v>114</v>
      </c>
      <c r="B655" s="1" t="s">
        <v>139</v>
      </c>
      <c r="C655" s="1">
        <v>20206.2017984511</v>
      </c>
      <c r="D655" s="1">
        <v>20206.2017984511</v>
      </c>
    </row>
    <row r="656" spans="1:4" ht="10.5" customHeight="1">
      <c r="A656" s="1">
        <v>115</v>
      </c>
      <c r="B656" s="1" t="s">
        <v>140</v>
      </c>
      <c r="C656" s="1">
        <v>5186.6186434526799</v>
      </c>
      <c r="D656" s="1">
        <v>5186.6186434526799</v>
      </c>
    </row>
    <row r="657" spans="1:12" ht="10.5" customHeight="1">
      <c r="A657" s="1">
        <v>116</v>
      </c>
      <c r="B657" s="1" t="s">
        <v>141</v>
      </c>
      <c r="C657" s="1">
        <v>41438.921870085498</v>
      </c>
      <c r="D657" s="1">
        <v>41438.921870085498</v>
      </c>
    </row>
    <row r="658" spans="1:12" ht="10.5" customHeight="1">
      <c r="A658" s="1">
        <v>118</v>
      </c>
      <c r="B658" s="1" t="s">
        <v>143</v>
      </c>
      <c r="C658" s="1">
        <v>9122.8917210730306</v>
      </c>
      <c r="D658" s="1">
        <v>9122.8917210730306</v>
      </c>
    </row>
    <row r="659" spans="1:12" ht="10.5" customHeight="1">
      <c r="A659" s="1">
        <v>119</v>
      </c>
      <c r="B659" s="1" t="s">
        <v>144</v>
      </c>
      <c r="C659" s="1">
        <v>36260.021409137997</v>
      </c>
      <c r="D659" s="1">
        <v>36260.021409137997</v>
      </c>
    </row>
    <row r="660" spans="1:12" ht="10.5" customHeight="1">
      <c r="A660" s="1">
        <v>120</v>
      </c>
      <c r="B660" s="1" t="s">
        <v>145</v>
      </c>
      <c r="C660" s="1">
        <v>1698.0001511303401</v>
      </c>
      <c r="D660" s="1">
        <v>1698.0001511303401</v>
      </c>
    </row>
    <row r="661" spans="1:12" ht="10.5" customHeight="1">
      <c r="A661" s="1">
        <v>121</v>
      </c>
      <c r="B661" s="1" t="s">
        <v>146</v>
      </c>
      <c r="C661" s="1">
        <v>307978.63650251902</v>
      </c>
      <c r="D661" s="1">
        <v>307978.63650251902</v>
      </c>
    </row>
    <row r="662" spans="1:12" ht="10.5" customHeight="1">
      <c r="A662" s="1">
        <v>124</v>
      </c>
      <c r="B662" s="1" t="s">
        <v>149</v>
      </c>
      <c r="C662" s="1">
        <v>4524744.35908808</v>
      </c>
      <c r="D662" s="1">
        <v>4524744.35908808</v>
      </c>
    </row>
    <row r="663" spans="1:12" ht="10.5" customHeight="1">
      <c r="A663" s="1">
        <v>125</v>
      </c>
      <c r="B663" s="1" t="s">
        <v>150</v>
      </c>
      <c r="C663" s="1">
        <v>23200.8566104446</v>
      </c>
      <c r="D663" s="1">
        <v>23200.8566104446</v>
      </c>
    </row>
    <row r="664" spans="1:12" ht="10.5" customHeight="1">
      <c r="A664" s="1">
        <v>127</v>
      </c>
      <c r="B664" s="1" t="s">
        <v>152</v>
      </c>
      <c r="C664" s="1">
        <v>77575.452359141302</v>
      </c>
      <c r="D664" s="1">
        <v>77575.452359141302</v>
      </c>
    </row>
    <row r="665" spans="1:12" ht="10.5" customHeight="1">
      <c r="A665" s="1">
        <v>128</v>
      </c>
      <c r="B665" s="1" t="s">
        <v>153</v>
      </c>
      <c r="C665" s="1">
        <v>41554.694607662597</v>
      </c>
      <c r="D665" s="1">
        <v>41554.694607662597</v>
      </c>
    </row>
    <row r="666" spans="1:12" ht="10.5" customHeight="1">
      <c r="A666" s="1">
        <v>132</v>
      </c>
      <c r="B666" s="1" t="s">
        <v>157</v>
      </c>
      <c r="C666" s="1">
        <v>33357.9847872061</v>
      </c>
      <c r="D666" s="1">
        <v>33357.9847872061</v>
      </c>
    </row>
    <row r="667" spans="1:12" ht="10.5" customHeight="1">
      <c r="A667" s="1">
        <v>134</v>
      </c>
      <c r="B667" s="1" t="s">
        <v>159</v>
      </c>
      <c r="C667" s="1">
        <v>48763.477067461397</v>
      </c>
      <c r="D667" s="1">
        <v>48763.477067461397</v>
      </c>
    </row>
    <row r="668" spans="1:12" ht="10.5" customHeight="1">
      <c r="A668" s="1">
        <v>136</v>
      </c>
      <c r="B668" s="1" t="s">
        <v>161</v>
      </c>
      <c r="C668" s="1">
        <v>528016.30154149595</v>
      </c>
      <c r="D668" s="1">
        <v>528016.30154149595</v>
      </c>
    </row>
    <row r="669" spans="1:12" ht="10.5" customHeight="1"/>
    <row r="670" spans="1:12" ht="10.5" customHeight="1"/>
    <row r="671" spans="1:12" ht="10.5" customHeight="1">
      <c r="A671" s="2" t="s">
        <v>19</v>
      </c>
      <c r="B671" s="3"/>
      <c r="C671" s="3"/>
      <c r="D671" s="3"/>
      <c r="E671" s="3"/>
      <c r="F671" s="3"/>
      <c r="G671" s="3"/>
      <c r="H671" s="3"/>
      <c r="I671" s="3"/>
      <c r="J671" s="3"/>
      <c r="K671" s="3"/>
      <c r="L671" s="3" t="s">
        <v>307</v>
      </c>
    </row>
    <row r="672" spans="1:12" ht="10.5" customHeight="1"/>
    <row r="673" spans="1:12" ht="33" customHeight="1">
      <c r="A673" s="57"/>
      <c r="B673" s="56" t="s">
        <v>29</v>
      </c>
      <c r="C673" s="57" t="s">
        <v>12</v>
      </c>
      <c r="D673" s="57" t="s">
        <v>233</v>
      </c>
    </row>
    <row r="674" spans="1:12" ht="10.5" customHeight="1">
      <c r="A674" s="1">
        <v>137</v>
      </c>
      <c r="B674" s="1" t="s">
        <v>162</v>
      </c>
      <c r="C674" s="6">
        <v>119083.83787177299</v>
      </c>
      <c r="D674" s="6">
        <v>119083.83787177299</v>
      </c>
      <c r="E674" s="6"/>
      <c r="F674" s="6"/>
      <c r="G674" s="6"/>
      <c r="H674" s="6"/>
      <c r="I674" s="6"/>
      <c r="J674" s="6"/>
      <c r="K674" s="6"/>
      <c r="L674" s="6"/>
    </row>
    <row r="675" spans="1:12" ht="10.5" customHeight="1">
      <c r="A675" s="1">
        <v>138</v>
      </c>
      <c r="B675" s="1" t="s">
        <v>163</v>
      </c>
      <c r="C675" s="1">
        <v>8520.8734856722695</v>
      </c>
      <c r="D675" s="1">
        <v>8520.8734856722695</v>
      </c>
    </row>
    <row r="676" spans="1:12" ht="10.5" customHeight="1">
      <c r="A676" s="1">
        <v>139</v>
      </c>
      <c r="B676" s="1" t="s">
        <v>164</v>
      </c>
      <c r="C676" s="1">
        <v>10118.5372642358</v>
      </c>
      <c r="D676" s="1">
        <v>10118.5372642358</v>
      </c>
    </row>
    <row r="677" spans="1:12" ht="10.5" customHeight="1">
      <c r="A677" s="1">
        <v>142</v>
      </c>
      <c r="B677" s="1" t="s">
        <v>167</v>
      </c>
      <c r="C677" s="1">
        <v>356935.06813260802</v>
      </c>
      <c r="D677" s="1">
        <v>356935.06813260802</v>
      </c>
    </row>
    <row r="678" spans="1:12" ht="10.5" customHeight="1">
      <c r="A678" s="1">
        <v>143</v>
      </c>
      <c r="B678" s="1" t="s">
        <v>168</v>
      </c>
      <c r="C678" s="1">
        <v>465877.21419263002</v>
      </c>
      <c r="D678" s="1">
        <v>465877.21419263002</v>
      </c>
    </row>
    <row r="679" spans="1:12" ht="10.5" customHeight="1">
      <c r="A679" s="1">
        <v>147</v>
      </c>
      <c r="B679" s="1" t="s">
        <v>172</v>
      </c>
      <c r="C679" s="1">
        <v>319609.937537761</v>
      </c>
      <c r="D679" s="1">
        <v>319609.937537761</v>
      </c>
    </row>
    <row r="680" spans="1:12" ht="10.5" customHeight="1">
      <c r="A680" s="1">
        <v>148</v>
      </c>
      <c r="B680" s="1" t="s">
        <v>173</v>
      </c>
      <c r="C680" s="1">
        <v>29977.420849955699</v>
      </c>
      <c r="D680" s="1">
        <v>29977.420849955699</v>
      </c>
    </row>
    <row r="681" spans="1:12" ht="10.5" customHeight="1">
      <c r="A681" s="1">
        <v>149</v>
      </c>
      <c r="B681" s="1" t="s">
        <v>174</v>
      </c>
      <c r="C681" s="1">
        <v>110308.26436343099</v>
      </c>
      <c r="D681" s="1">
        <v>110308.26436343099</v>
      </c>
    </row>
    <row r="682" spans="1:12" ht="10.5" customHeight="1">
      <c r="A682" s="1">
        <v>150</v>
      </c>
      <c r="B682" s="1" t="s">
        <v>175</v>
      </c>
      <c r="C682" s="1">
        <v>290381.18039080402</v>
      </c>
      <c r="D682" s="1">
        <v>290381.18039080402</v>
      </c>
    </row>
    <row r="683" spans="1:12" ht="10.5" customHeight="1">
      <c r="A683" s="1">
        <v>151</v>
      </c>
      <c r="B683" s="1" t="s">
        <v>176</v>
      </c>
      <c r="C683" s="1">
        <v>154.36365010275799</v>
      </c>
      <c r="D683" s="1">
        <v>154.36365010275799</v>
      </c>
    </row>
    <row r="684" spans="1:12" ht="10.5" customHeight="1">
      <c r="A684" s="1">
        <v>152</v>
      </c>
      <c r="B684" s="1" t="s">
        <v>177</v>
      </c>
      <c r="C684" s="1">
        <v>332499.30232134199</v>
      </c>
      <c r="D684" s="1">
        <v>332499.30232134199</v>
      </c>
    </row>
    <row r="685" spans="1:12" ht="10.5" customHeight="1">
      <c r="A685" s="1">
        <v>153</v>
      </c>
      <c r="B685" s="1" t="s">
        <v>178</v>
      </c>
      <c r="C685" s="1">
        <v>140061.857920738</v>
      </c>
      <c r="D685" s="1">
        <v>140061.857920738</v>
      </c>
    </row>
    <row r="686" spans="1:12" ht="10.5" customHeight="1">
      <c r="A686" s="1">
        <v>154</v>
      </c>
      <c r="B686" s="1" t="s">
        <v>179</v>
      </c>
      <c r="C686" s="1">
        <v>1149762.2114253901</v>
      </c>
      <c r="D686" s="1">
        <v>1149762.2114253901</v>
      </c>
    </row>
    <row r="687" spans="1:12" ht="10.5" customHeight="1">
      <c r="A687" s="1">
        <v>155</v>
      </c>
      <c r="B687" s="1" t="s">
        <v>180</v>
      </c>
      <c r="C687" s="1">
        <v>131896.020830302</v>
      </c>
      <c r="D687" s="1">
        <v>131896.020830302</v>
      </c>
    </row>
    <row r="688" spans="1:12" ht="10.5" customHeight="1">
      <c r="A688" s="1">
        <v>157</v>
      </c>
      <c r="B688" s="1" t="s">
        <v>182</v>
      </c>
      <c r="C688" s="1">
        <v>398026.67178996297</v>
      </c>
      <c r="D688" s="1">
        <v>398026.67178996297</v>
      </c>
    </row>
    <row r="689" spans="1:4" ht="10.5" customHeight="1">
      <c r="A689" s="1">
        <v>159</v>
      </c>
      <c r="B689" s="1" t="s">
        <v>184</v>
      </c>
      <c r="C689" s="1">
        <v>31513.339168478102</v>
      </c>
      <c r="D689" s="1">
        <v>31513.339168478102</v>
      </c>
    </row>
    <row r="690" spans="1:4" ht="10.5" customHeight="1">
      <c r="A690" s="1">
        <v>160</v>
      </c>
      <c r="B690" s="1" t="s">
        <v>185</v>
      </c>
      <c r="C690" s="1">
        <v>2840.2911618907601</v>
      </c>
      <c r="D690" s="1">
        <v>2840.2911618907601</v>
      </c>
    </row>
    <row r="691" spans="1:4" ht="10.5" customHeight="1">
      <c r="A691" s="1">
        <v>162</v>
      </c>
      <c r="B691" s="1" t="s">
        <v>187</v>
      </c>
      <c r="C691" s="1">
        <v>61220.623630754002</v>
      </c>
      <c r="D691" s="1">
        <v>61220.623630754002</v>
      </c>
    </row>
    <row r="692" spans="1:4" ht="10.5" customHeight="1">
      <c r="A692" s="1">
        <v>163</v>
      </c>
      <c r="B692" s="1" t="s">
        <v>188</v>
      </c>
      <c r="C692" s="1">
        <v>308.727300205517</v>
      </c>
      <c r="D692" s="1">
        <v>308.727300205517</v>
      </c>
    </row>
    <row r="693" spans="1:4" ht="10.5" customHeight="1">
      <c r="A693" s="1">
        <v>164</v>
      </c>
      <c r="B693" s="1" t="s">
        <v>189</v>
      </c>
      <c r="C693" s="1">
        <v>334150.99337744102</v>
      </c>
      <c r="D693" s="1">
        <v>334150.99337744102</v>
      </c>
    </row>
    <row r="694" spans="1:4" ht="10.5" customHeight="1">
      <c r="A694" s="1">
        <v>165</v>
      </c>
      <c r="B694" s="1" t="s">
        <v>190</v>
      </c>
      <c r="C694" s="1">
        <v>21657.220109417001</v>
      </c>
      <c r="D694" s="1">
        <v>21657.220109417001</v>
      </c>
    </row>
    <row r="695" spans="1:4" ht="10.5" customHeight="1">
      <c r="A695" s="1">
        <v>166</v>
      </c>
      <c r="B695" s="1" t="s">
        <v>191</v>
      </c>
      <c r="C695" s="1">
        <v>136210.48485067399</v>
      </c>
      <c r="D695" s="1">
        <v>136210.48485067399</v>
      </c>
    </row>
    <row r="696" spans="1:4" ht="10.5" customHeight="1">
      <c r="A696" s="1">
        <v>169</v>
      </c>
      <c r="B696" s="1" t="s">
        <v>194</v>
      </c>
      <c r="C696" s="1">
        <v>5325.5459285451698</v>
      </c>
      <c r="D696" s="1">
        <v>5325.5459285451698</v>
      </c>
    </row>
    <row r="697" spans="1:4" ht="10.5" customHeight="1">
      <c r="A697" s="1">
        <v>170</v>
      </c>
      <c r="B697" s="1" t="s">
        <v>195</v>
      </c>
      <c r="C697" s="1">
        <v>49458.113492923803</v>
      </c>
      <c r="D697" s="1">
        <v>49458.113492923803</v>
      </c>
    </row>
    <row r="698" spans="1:4" ht="10.5" customHeight="1">
      <c r="A698" s="1">
        <v>173</v>
      </c>
      <c r="B698" s="1" t="s">
        <v>198</v>
      </c>
      <c r="C698" s="1">
        <v>317124.68277110701</v>
      </c>
      <c r="D698" s="1">
        <v>317124.68277110701</v>
      </c>
    </row>
    <row r="699" spans="1:4" ht="10.5" customHeight="1">
      <c r="A699" s="1">
        <v>175</v>
      </c>
      <c r="B699" s="1" t="s">
        <v>200</v>
      </c>
      <c r="C699" s="1">
        <v>3943.99126012548</v>
      </c>
      <c r="D699" s="1">
        <v>3943.99126012548</v>
      </c>
    </row>
    <row r="700" spans="1:4" ht="10.5" customHeight="1">
      <c r="A700" s="1">
        <v>176</v>
      </c>
      <c r="B700" s="1" t="s">
        <v>201</v>
      </c>
      <c r="C700" s="1">
        <v>474359.496765777</v>
      </c>
      <c r="D700" s="1">
        <v>474359.496765777</v>
      </c>
    </row>
    <row r="701" spans="1:4" ht="10.5" customHeight="1">
      <c r="A701" s="1">
        <v>178</v>
      </c>
      <c r="B701" s="1" t="s">
        <v>203</v>
      </c>
      <c r="C701" s="1">
        <v>18971.292597628999</v>
      </c>
      <c r="D701" s="1">
        <v>18971.292597628999</v>
      </c>
    </row>
    <row r="702" spans="1:4" ht="10.5" customHeight="1">
      <c r="A702" s="1">
        <v>179</v>
      </c>
      <c r="B702" s="1" t="s">
        <v>204</v>
      </c>
      <c r="C702" s="1">
        <v>150288.44974004599</v>
      </c>
      <c r="D702" s="1">
        <v>150288.44974004599</v>
      </c>
    </row>
    <row r="703" spans="1:4" ht="10.5" customHeight="1">
      <c r="A703" s="1">
        <v>180</v>
      </c>
      <c r="B703" s="1" t="s">
        <v>205</v>
      </c>
      <c r="C703" s="1">
        <v>1142.29101076041</v>
      </c>
      <c r="D703" s="1">
        <v>1142.29101076041</v>
      </c>
    </row>
    <row r="704" spans="1:4" ht="10.5" customHeight="1">
      <c r="A704" s="1">
        <v>181</v>
      </c>
      <c r="B704" s="1" t="s">
        <v>206</v>
      </c>
      <c r="C704" s="1">
        <v>2734351.3888252298</v>
      </c>
      <c r="D704" s="1">
        <v>2734351.3888252298</v>
      </c>
    </row>
    <row r="705" spans="1:12" ht="10.5" customHeight="1">
      <c r="A705" s="1">
        <v>182</v>
      </c>
      <c r="B705" s="1" t="s">
        <v>207</v>
      </c>
      <c r="C705" s="1">
        <v>10133.9736292461</v>
      </c>
      <c r="D705" s="1">
        <v>10133.9736292461</v>
      </c>
    </row>
    <row r="706" spans="1:12" ht="10.5" customHeight="1">
      <c r="A706" s="1">
        <v>183</v>
      </c>
      <c r="B706" s="1" t="s">
        <v>208</v>
      </c>
      <c r="C706" s="1">
        <v>54799.095786479302</v>
      </c>
      <c r="D706" s="1">
        <v>54799.095786479302</v>
      </c>
    </row>
    <row r="707" spans="1:12" ht="10.5" customHeight="1">
      <c r="A707" s="1">
        <v>185</v>
      </c>
      <c r="B707" s="1" t="s">
        <v>210</v>
      </c>
      <c r="C707" s="1">
        <v>1682.5637861200701</v>
      </c>
      <c r="D707" s="1">
        <v>1682.5637861200701</v>
      </c>
    </row>
    <row r="708" spans="1:12" ht="10.5" customHeight="1">
      <c r="A708" s="1">
        <v>189</v>
      </c>
      <c r="B708" s="1" t="s">
        <v>214</v>
      </c>
      <c r="C708" s="1">
        <v>1029505.20981283</v>
      </c>
      <c r="D708" s="1">
        <v>1029505.20981283</v>
      </c>
    </row>
    <row r="709" spans="1:12" ht="10.5" customHeight="1">
      <c r="A709" s="1">
        <v>191</v>
      </c>
      <c r="B709" s="1" t="s">
        <v>216</v>
      </c>
      <c r="C709" s="1">
        <v>159581.14147623201</v>
      </c>
      <c r="D709" s="1">
        <v>159581.14147623201</v>
      </c>
    </row>
    <row r="710" spans="1:12" ht="10.5" customHeight="1">
      <c r="A710" s="1">
        <v>194</v>
      </c>
      <c r="B710" s="1" t="s">
        <v>219</v>
      </c>
      <c r="C710" s="1">
        <v>15691.0650329454</v>
      </c>
      <c r="D710" s="1">
        <v>15691.0650329454</v>
      </c>
    </row>
    <row r="711" spans="1:12" ht="10.5" customHeight="1">
      <c r="A711" s="1">
        <v>196</v>
      </c>
      <c r="B711" s="1" t="s">
        <v>221</v>
      </c>
      <c r="C711" s="1">
        <v>522960.89200062997</v>
      </c>
      <c r="D711" s="1">
        <v>522960.89200062997</v>
      </c>
    </row>
    <row r="712" spans="1:12" ht="10.5" customHeight="1">
      <c r="A712" s="1">
        <v>197</v>
      </c>
      <c r="B712" s="1" t="s">
        <v>222</v>
      </c>
      <c r="C712" s="1">
        <v>75715.370375402999</v>
      </c>
      <c r="D712" s="1">
        <v>75715.370375402999</v>
      </c>
    </row>
    <row r="713" spans="1:12" ht="10.5" customHeight="1">
      <c r="A713" s="1">
        <v>199</v>
      </c>
      <c r="B713" s="1" t="s">
        <v>224</v>
      </c>
      <c r="C713" s="1">
        <v>93328.262852127795</v>
      </c>
      <c r="D713" s="1">
        <v>93328.262852127795</v>
      </c>
    </row>
    <row r="714" spans="1:12" ht="10.5" customHeight="1">
      <c r="A714" s="1">
        <v>200</v>
      </c>
      <c r="B714" s="1" t="s">
        <v>225</v>
      </c>
      <c r="C714" s="1">
        <v>25423.6931719243</v>
      </c>
      <c r="D714" s="1">
        <v>25423.6931719243</v>
      </c>
    </row>
    <row r="715" spans="1:12" ht="10.5" customHeight="1"/>
    <row r="716" spans="1:12" ht="10.5" customHeight="1"/>
    <row r="717" spans="1:12" ht="10.5" customHeight="1">
      <c r="A717" s="2" t="s">
        <v>19</v>
      </c>
      <c r="B717" s="3"/>
      <c r="C717" s="3"/>
      <c r="D717" s="3"/>
      <c r="E717" s="3"/>
      <c r="F717" s="3"/>
      <c r="G717" s="3"/>
      <c r="H717" s="3"/>
      <c r="I717" s="3"/>
      <c r="J717" s="3"/>
      <c r="K717" s="3"/>
      <c r="L717" s="3" t="s">
        <v>307</v>
      </c>
    </row>
    <row r="718" spans="1:12" ht="10.5" customHeight="1"/>
    <row r="719" spans="1:12" ht="33" customHeight="1">
      <c r="A719" s="57"/>
      <c r="B719" s="56" t="s">
        <v>29</v>
      </c>
      <c r="C719" s="57" t="s">
        <v>12</v>
      </c>
      <c r="D719" s="57" t="s">
        <v>233</v>
      </c>
    </row>
    <row r="720" spans="1:12" ht="10.5" customHeight="1">
      <c r="A720" s="1">
        <v>201</v>
      </c>
      <c r="B720" s="1" t="s">
        <v>226</v>
      </c>
      <c r="C720" s="6">
        <v>2346.3274815619302</v>
      </c>
      <c r="D720" s="6">
        <v>2346.3274815619302</v>
      </c>
      <c r="E720" s="6"/>
      <c r="F720" s="6"/>
      <c r="G720" s="6"/>
      <c r="H720" s="6"/>
      <c r="I720" s="6"/>
      <c r="J720" s="6"/>
      <c r="K720" s="6"/>
      <c r="L720" s="6"/>
    </row>
    <row r="721" spans="1:13" ht="10.5" customHeight="1">
      <c r="A721" s="1">
        <v>203</v>
      </c>
      <c r="B721" s="1" t="s">
        <v>228</v>
      </c>
      <c r="C721" s="1">
        <v>7625.5643150762698</v>
      </c>
      <c r="D721" s="1">
        <v>7625.5643150762698</v>
      </c>
    </row>
    <row r="722" spans="1:13" ht="10.5" customHeight="1">
      <c r="A722" s="1">
        <v>204</v>
      </c>
      <c r="B722" s="1" t="s">
        <v>229</v>
      </c>
      <c r="C722" s="1">
        <v>6020.1823540075802</v>
      </c>
      <c r="D722" s="1">
        <v>6020.1823540075802</v>
      </c>
    </row>
    <row r="723" spans="1:13" ht="10.5" customHeight="1">
      <c r="A723" s="1">
        <v>205</v>
      </c>
      <c r="B723" s="1" t="s">
        <v>230</v>
      </c>
      <c r="C723" s="1">
        <v>70629.088104517097</v>
      </c>
      <c r="D723" s="1">
        <v>70629.088104517097</v>
      </c>
    </row>
    <row r="724" spans="1:13" ht="10.5" customHeight="1">
      <c r="A724" s="1">
        <v>206</v>
      </c>
      <c r="B724" s="1" t="s">
        <v>231</v>
      </c>
      <c r="C724" s="1">
        <v>407913.66357904399</v>
      </c>
      <c r="D724" s="1">
        <v>407913.66357904399</v>
      </c>
    </row>
    <row r="725" spans="1:13" ht="10.5" customHeight="1"/>
    <row r="726" spans="1:13" ht="12" customHeight="1" thickBot="1">
      <c r="A726" s="2" t="s">
        <v>233</v>
      </c>
      <c r="C726" s="7">
        <v>25618552.581994999</v>
      </c>
      <c r="D726" s="7">
        <v>25618552.581994999</v>
      </c>
      <c r="E726" s="6"/>
      <c r="F726" s="6"/>
      <c r="G726" s="6"/>
      <c r="H726" s="6"/>
      <c r="I726" s="6"/>
      <c r="J726" s="6"/>
      <c r="K726" s="6"/>
      <c r="L726" s="6"/>
    </row>
    <row r="727" spans="1:13" ht="50.1" customHeight="1" thickTop="1">
      <c r="A727" s="66" t="s">
        <v>317</v>
      </c>
      <c r="B727" s="66"/>
      <c r="C727" s="66"/>
      <c r="D727" s="66"/>
      <c r="E727" s="66"/>
      <c r="F727" s="66"/>
      <c r="G727" s="66"/>
      <c r="H727" s="66"/>
      <c r="I727" s="66"/>
      <c r="J727" s="66"/>
      <c r="K727" s="66"/>
      <c r="L727" s="66"/>
    </row>
    <row r="728" spans="1:13" ht="50.1" customHeight="1">
      <c r="A728" s="66"/>
      <c r="B728" s="66"/>
      <c r="C728" s="66"/>
      <c r="D728" s="66"/>
      <c r="E728" s="66"/>
      <c r="F728" s="66"/>
      <c r="G728" s="66"/>
      <c r="H728" s="66"/>
      <c r="I728" s="66"/>
      <c r="J728" s="66"/>
      <c r="K728" s="66"/>
      <c r="L728" s="66"/>
    </row>
    <row r="729" spans="1:13" ht="50.1" customHeight="1">
      <c r="A729" s="66"/>
      <c r="B729" s="66"/>
      <c r="C729" s="66"/>
      <c r="D729" s="66"/>
      <c r="E729" s="66"/>
      <c r="F729" s="66"/>
      <c r="G729" s="66"/>
      <c r="H729" s="66"/>
      <c r="I729" s="66"/>
      <c r="J729" s="66"/>
      <c r="K729" s="66"/>
      <c r="L729" s="66"/>
    </row>
    <row r="730" spans="1:13" ht="10.5" customHeight="1">
      <c r="A730" s="2" t="s">
        <v>234</v>
      </c>
      <c r="B730" s="3"/>
      <c r="C730" s="3"/>
      <c r="D730" s="3"/>
      <c r="E730" s="3"/>
      <c r="F730" s="3"/>
      <c r="G730" s="3"/>
      <c r="H730" s="3"/>
      <c r="I730" s="3"/>
      <c r="J730" s="3"/>
      <c r="K730" s="3"/>
      <c r="L730" s="3" t="s">
        <v>317</v>
      </c>
    </row>
    <row r="731" spans="1:13" ht="10.5" customHeight="1">
      <c r="C731" s="6"/>
      <c r="D731" s="6"/>
      <c r="E731" s="6"/>
      <c r="F731" s="6"/>
      <c r="G731" s="6"/>
      <c r="H731" s="6"/>
      <c r="I731" s="6"/>
      <c r="J731" s="6"/>
      <c r="K731" s="6"/>
      <c r="L731" s="6"/>
    </row>
    <row r="732" spans="1:13" ht="33" customHeight="1">
      <c r="A732" s="58" t="s">
        <v>236</v>
      </c>
      <c r="B732" s="56"/>
      <c r="C732" s="57"/>
      <c r="D732" s="57" t="s">
        <v>237</v>
      </c>
      <c r="E732" s="57" t="s">
        <v>238</v>
      </c>
      <c r="F732" s="57" t="s">
        <v>15</v>
      </c>
      <c r="G732" s="5"/>
      <c r="H732" s="5"/>
      <c r="I732" s="5"/>
      <c r="J732" s="5"/>
      <c r="K732" s="5"/>
      <c r="L732" s="5"/>
    </row>
    <row r="733" spans="1:13" ht="10.5" customHeight="1">
      <c r="A733" s="1" t="s">
        <v>242</v>
      </c>
      <c r="C733" s="6"/>
      <c r="D733" s="6"/>
      <c r="E733" s="6"/>
      <c r="F733" s="6"/>
      <c r="G733" s="6"/>
      <c r="H733" s="6"/>
      <c r="I733" s="6"/>
      <c r="J733" s="6"/>
      <c r="K733" s="6"/>
      <c r="L733" s="6"/>
    </row>
    <row r="734" spans="1:13" ht="10.5" customHeight="1">
      <c r="B734" s="1" t="s">
        <v>243</v>
      </c>
      <c r="C734" s="1" t="s">
        <v>244</v>
      </c>
      <c r="D734" s="1">
        <v>0</v>
      </c>
      <c r="E734" s="1">
        <v>0</v>
      </c>
      <c r="F734" s="1">
        <v>0</v>
      </c>
    </row>
    <row r="735" spans="1:13" ht="10.5" customHeight="1">
      <c r="A735" s="10"/>
      <c r="B735" s="10" t="s">
        <v>245</v>
      </c>
      <c r="C735" s="10"/>
      <c r="D735" s="10"/>
      <c r="E735" s="10">
        <v>0</v>
      </c>
      <c r="F735" s="10">
        <v>0</v>
      </c>
      <c r="G735" s="10"/>
      <c r="H735" s="10"/>
      <c r="I735" s="10"/>
      <c r="J735" s="10"/>
      <c r="K735" s="10"/>
      <c r="L735" s="10"/>
      <c r="M735" s="10"/>
    </row>
    <row r="736" spans="1:13" ht="10.5" customHeight="1">
      <c r="B736" s="1" t="s">
        <v>246</v>
      </c>
      <c r="C736" s="1" t="s">
        <v>247</v>
      </c>
      <c r="D736" s="8">
        <v>0</v>
      </c>
      <c r="E736" s="8">
        <v>0</v>
      </c>
      <c r="F736" s="8">
        <v>0</v>
      </c>
    </row>
    <row r="737" spans="1:12" ht="10.5" customHeight="1">
      <c r="A737" s="1" t="s">
        <v>248</v>
      </c>
      <c r="D737" s="1">
        <v>0</v>
      </c>
      <c r="E737" s="1">
        <v>0</v>
      </c>
      <c r="F737" s="1">
        <v>0</v>
      </c>
    </row>
    <row r="738" spans="1:12" ht="10.5" customHeight="1"/>
    <row r="739" spans="1:12" ht="10.5" customHeight="1">
      <c r="A739" s="1" t="s">
        <v>249</v>
      </c>
    </row>
    <row r="740" spans="1:12" ht="10.5" customHeight="1">
      <c r="B740" s="1" t="s">
        <v>308</v>
      </c>
      <c r="C740" s="1" t="s">
        <v>247</v>
      </c>
      <c r="D740" s="8">
        <v>0</v>
      </c>
      <c r="E740" s="8">
        <v>0</v>
      </c>
      <c r="F740" s="8">
        <v>0</v>
      </c>
    </row>
    <row r="741" spans="1:12" ht="10.5" customHeight="1">
      <c r="A741" s="1" t="s">
        <v>278</v>
      </c>
      <c r="D741" s="1">
        <v>0</v>
      </c>
      <c r="E741" s="1">
        <v>0</v>
      </c>
      <c r="F741" s="1">
        <v>0</v>
      </c>
    </row>
    <row r="742" spans="1:12" ht="10.5" customHeight="1"/>
    <row r="743" spans="1:12" ht="10.5" customHeight="1">
      <c r="A743" s="2" t="s">
        <v>279</v>
      </c>
      <c r="D743" s="1">
        <v>0</v>
      </c>
      <c r="E743" s="1">
        <v>0</v>
      </c>
      <c r="F743" s="1">
        <v>0</v>
      </c>
    </row>
    <row r="744" spans="1:12" ht="10.5" customHeight="1"/>
    <row r="745" spans="1:12" ht="10.5" customHeight="1">
      <c r="A745" s="1" t="s">
        <v>280</v>
      </c>
      <c r="D745" s="8"/>
      <c r="E745" s="8"/>
      <c r="F745" s="8"/>
    </row>
    <row r="746" spans="1:12" ht="10.5" customHeight="1">
      <c r="A746" s="1" t="s">
        <v>281</v>
      </c>
      <c r="D746" s="1">
        <v>0</v>
      </c>
      <c r="E746" s="1">
        <v>0</v>
      </c>
      <c r="F746" s="1">
        <v>0</v>
      </c>
    </row>
    <row r="747" spans="1:12" ht="10.5" customHeight="1"/>
    <row r="748" spans="1:12" ht="10.5" customHeight="1">
      <c r="A748" s="2" t="s">
        <v>282</v>
      </c>
      <c r="D748" s="1">
        <v>0</v>
      </c>
      <c r="E748" s="1">
        <v>0</v>
      </c>
      <c r="F748" s="1">
        <v>0</v>
      </c>
    </row>
    <row r="749" spans="1:12" ht="10.5" customHeight="1"/>
    <row r="750" spans="1:12" ht="10.5" customHeight="1">
      <c r="A750" s="1" t="s">
        <v>283</v>
      </c>
      <c r="E750" s="1">
        <v>0</v>
      </c>
      <c r="F750" s="1">
        <v>0</v>
      </c>
    </row>
    <row r="751" spans="1:12" ht="10.5" customHeight="1"/>
    <row r="752" spans="1:12" ht="12" customHeight="1" thickBot="1">
      <c r="A752" s="2" t="s">
        <v>284</v>
      </c>
      <c r="C752" s="6"/>
      <c r="D752" s="7">
        <v>0</v>
      </c>
      <c r="E752" s="7"/>
      <c r="F752" s="7">
        <v>0</v>
      </c>
      <c r="G752" s="6"/>
      <c r="H752" s="6"/>
      <c r="I752" s="6"/>
      <c r="J752" s="6"/>
      <c r="K752" s="6"/>
      <c r="L752" s="6"/>
    </row>
    <row r="753" spans="1:12" ht="10.5" customHeight="1" thickTop="1"/>
    <row r="754" spans="1:12" ht="10.5" customHeight="1">
      <c r="A754" s="2" t="s">
        <v>309</v>
      </c>
      <c r="B754" s="3"/>
      <c r="C754" s="3"/>
      <c r="D754" s="3"/>
      <c r="E754" s="3"/>
      <c r="F754" s="3"/>
      <c r="G754" s="3"/>
      <c r="H754" s="3"/>
      <c r="I754" s="3"/>
      <c r="J754" s="3"/>
      <c r="K754" s="3"/>
      <c r="L754" s="3" t="s">
        <v>317</v>
      </c>
    </row>
    <row r="755" spans="1:12" ht="10.5" customHeight="1"/>
    <row r="756" spans="1:12" ht="33" customHeight="1">
      <c r="A756" s="57"/>
      <c r="B756" s="56" t="s">
        <v>29</v>
      </c>
      <c r="C756" s="57" t="s">
        <v>310</v>
      </c>
      <c r="D756" s="57" t="s">
        <v>311</v>
      </c>
      <c r="E756" s="57" t="s">
        <v>15</v>
      </c>
    </row>
    <row r="757" spans="1:12" ht="10.5" customHeight="1">
      <c r="A757" s="1">
        <v>1</v>
      </c>
      <c r="B757" s="1" t="s">
        <v>9</v>
      </c>
      <c r="C757" s="6">
        <v>16250.9111931926</v>
      </c>
      <c r="D757" s="6">
        <v>0</v>
      </c>
      <c r="E757" s="6">
        <v>16250.9111931926</v>
      </c>
      <c r="F757" s="6"/>
      <c r="G757" s="6"/>
      <c r="H757" s="6"/>
      <c r="I757" s="6"/>
      <c r="J757" s="6"/>
      <c r="K757" s="6"/>
      <c r="L757" s="6"/>
    </row>
    <row r="758" spans="1:12" ht="10.5" customHeight="1">
      <c r="A758" s="1">
        <v>1</v>
      </c>
      <c r="B758" s="1" t="s">
        <v>15</v>
      </c>
      <c r="C758" s="1">
        <v>223930.125988282</v>
      </c>
      <c r="D758" s="1">
        <v>0</v>
      </c>
      <c r="E758" s="1">
        <v>223930.125988282</v>
      </c>
    </row>
    <row r="759" spans="1:12" ht="10.5" customHeight="1">
      <c r="B759" s="1" t="s">
        <v>312</v>
      </c>
      <c r="C759" s="1">
        <v>240181.03718147401</v>
      </c>
      <c r="D759" s="1">
        <v>0</v>
      </c>
      <c r="E759" s="1">
        <v>240181.03718147401</v>
      </c>
    </row>
    <row r="760" spans="1:12" ht="10.5" customHeight="1"/>
    <row r="761" spans="1:12" ht="10.5" customHeight="1">
      <c r="A761" s="2" t="s">
        <v>313</v>
      </c>
      <c r="C761" s="9">
        <v>240181.03718147401</v>
      </c>
      <c r="D761" s="9">
        <v>0</v>
      </c>
      <c r="E761" s="9">
        <v>240181.03718147401</v>
      </c>
    </row>
    <row r="762" spans="1:12" ht="10.5" customHeight="1">
      <c r="C762" s="21"/>
      <c r="D762" s="21"/>
      <c r="E762" s="21">
        <v>1.00000015480606</v>
      </c>
      <c r="F762" s="21"/>
      <c r="G762" s="21"/>
      <c r="H762" s="21"/>
      <c r="I762" s="21"/>
      <c r="J762" s="21"/>
      <c r="K762" s="21"/>
      <c r="L762" s="21"/>
    </row>
    <row r="763" spans="1:12" ht="10.5" customHeight="1"/>
    <row r="764" spans="1:12" ht="12" customHeight="1" thickBot="1">
      <c r="A764" s="2" t="s">
        <v>314</v>
      </c>
      <c r="C764" s="7"/>
      <c r="D764" s="7">
        <v>240181.03718147401</v>
      </c>
      <c r="E764" s="7">
        <v>240181.03718147401</v>
      </c>
      <c r="F764" s="6"/>
      <c r="G764" s="6"/>
      <c r="H764" s="6"/>
      <c r="I764" s="6"/>
      <c r="J764" s="6"/>
      <c r="K764" s="6"/>
      <c r="L764" s="6"/>
    </row>
    <row r="765" spans="1:12" ht="10.5" customHeight="1" thickTop="1">
      <c r="A765" s="2" t="s">
        <v>303</v>
      </c>
      <c r="B765" s="3"/>
      <c r="C765" s="11"/>
      <c r="D765" s="16"/>
      <c r="E765" s="3"/>
      <c r="F765" s="3"/>
      <c r="G765" s="3"/>
      <c r="H765" s="3"/>
      <c r="I765" s="3"/>
      <c r="J765" s="3"/>
      <c r="K765" s="3"/>
      <c r="L765" s="3" t="s">
        <v>317</v>
      </c>
    </row>
    <row r="766" spans="1:12" ht="10.5" customHeight="1">
      <c r="C766" s="12"/>
      <c r="D766" s="17"/>
    </row>
    <row r="767" spans="1:12" ht="33" customHeight="1">
      <c r="A767" s="56"/>
      <c r="B767" s="57" t="s">
        <v>29</v>
      </c>
      <c r="C767" s="13" t="s">
        <v>290</v>
      </c>
      <c r="D767" s="18" t="s">
        <v>291</v>
      </c>
      <c r="E767" s="57" t="s">
        <v>292</v>
      </c>
      <c r="F767" s="57" t="s">
        <v>293</v>
      </c>
      <c r="G767" s="57" t="s">
        <v>294</v>
      </c>
      <c r="H767" s="57" t="s">
        <v>295</v>
      </c>
      <c r="I767" s="57" t="s">
        <v>233</v>
      </c>
    </row>
    <row r="768" spans="1:12" ht="10.5" customHeight="1">
      <c r="A768" s="1">
        <v>5</v>
      </c>
      <c r="B768" s="1" t="s">
        <v>30</v>
      </c>
      <c r="C768" s="12">
        <v>15</v>
      </c>
      <c r="D768" s="17">
        <v>0.28301886792452802</v>
      </c>
      <c r="E768" s="6">
        <v>67975.765240039793</v>
      </c>
      <c r="F768" s="6">
        <v>0</v>
      </c>
      <c r="G768" s="6">
        <v>67975.765240039793</v>
      </c>
      <c r="H768" s="6">
        <v>0</v>
      </c>
      <c r="I768" s="6">
        <v>67975.765240039793</v>
      </c>
      <c r="J768" s="6"/>
      <c r="K768" s="6"/>
      <c r="L768" s="6"/>
    </row>
    <row r="769" spans="1:12" ht="10.5" customHeight="1">
      <c r="A769" s="1">
        <v>7</v>
      </c>
      <c r="B769" s="1" t="s">
        <v>32</v>
      </c>
      <c r="C769" s="12">
        <v>4</v>
      </c>
      <c r="D769" s="17">
        <v>7.54716981132076E-2</v>
      </c>
      <c r="E769" s="1">
        <v>18126.870730677299</v>
      </c>
      <c r="F769" s="1">
        <v>0</v>
      </c>
      <c r="G769" s="1">
        <v>18126.870730677299</v>
      </c>
      <c r="H769" s="1">
        <v>0</v>
      </c>
      <c r="I769" s="1">
        <v>18126.870730677299</v>
      </c>
    </row>
    <row r="770" spans="1:12" ht="10.5" customHeight="1">
      <c r="A770" s="1">
        <v>10</v>
      </c>
      <c r="B770" s="1" t="s">
        <v>35</v>
      </c>
      <c r="C770" s="12">
        <v>18</v>
      </c>
      <c r="D770" s="17">
        <v>0.339622641509434</v>
      </c>
      <c r="E770" s="1">
        <v>81570.918288047804</v>
      </c>
      <c r="F770" s="1">
        <v>0</v>
      </c>
      <c r="G770" s="1">
        <v>81570.918288047804</v>
      </c>
      <c r="H770" s="1">
        <v>0</v>
      </c>
      <c r="I770" s="1">
        <v>81570.918288047804</v>
      </c>
    </row>
    <row r="771" spans="1:12" ht="10.5" customHeight="1">
      <c r="A771" s="1">
        <v>11</v>
      </c>
      <c r="B771" s="1" t="s">
        <v>36</v>
      </c>
      <c r="C771" s="12">
        <v>2</v>
      </c>
      <c r="D771" s="17">
        <v>3.77358490566038E-2</v>
      </c>
      <c r="E771" s="1">
        <v>9063.4353653386497</v>
      </c>
      <c r="F771" s="1">
        <v>0</v>
      </c>
      <c r="G771" s="1">
        <v>9063.4353653386497</v>
      </c>
      <c r="H771" s="1">
        <v>0</v>
      </c>
      <c r="I771" s="1">
        <v>9063.4353653386497</v>
      </c>
    </row>
    <row r="772" spans="1:12" ht="10.5" customHeight="1">
      <c r="A772" s="1">
        <v>12</v>
      </c>
      <c r="B772" s="1" t="s">
        <v>37</v>
      </c>
      <c r="C772" s="12">
        <v>10</v>
      </c>
      <c r="D772" s="17">
        <v>0.18867924528301899</v>
      </c>
      <c r="E772" s="1">
        <v>45317.176826693198</v>
      </c>
      <c r="F772" s="1">
        <v>0</v>
      </c>
      <c r="G772" s="1">
        <v>45317.176826693198</v>
      </c>
      <c r="H772" s="1">
        <v>0</v>
      </c>
      <c r="I772" s="1">
        <v>45317.176826693198</v>
      </c>
    </row>
    <row r="773" spans="1:12" ht="10.5" customHeight="1">
      <c r="A773" s="1">
        <v>17</v>
      </c>
      <c r="B773" s="1" t="s">
        <v>43</v>
      </c>
      <c r="C773" s="12">
        <v>4</v>
      </c>
      <c r="D773" s="17">
        <v>7.54716981132076E-2</v>
      </c>
      <c r="E773" s="1">
        <v>18126.870730677299</v>
      </c>
      <c r="F773" s="1">
        <v>0</v>
      </c>
      <c r="G773" s="1">
        <v>18126.870730677299</v>
      </c>
      <c r="H773" s="1">
        <v>0</v>
      </c>
      <c r="I773" s="1">
        <v>18126.870730677299</v>
      </c>
    </row>
    <row r="774" spans="1:12" ht="10.5" customHeight="1">
      <c r="C774" s="12"/>
      <c r="D774" s="17"/>
    </row>
    <row r="775" spans="1:12" ht="10.5" customHeight="1">
      <c r="A775" s="2" t="s">
        <v>296</v>
      </c>
      <c r="C775" s="14">
        <v>53</v>
      </c>
      <c r="D775" s="19">
        <v>1</v>
      </c>
      <c r="E775" s="9">
        <v>240181.03718147401</v>
      </c>
      <c r="F775" s="9">
        <v>0</v>
      </c>
      <c r="G775" s="9">
        <v>240181.03718147401</v>
      </c>
      <c r="H775" s="9">
        <v>0</v>
      </c>
      <c r="I775" s="9">
        <v>240181.03718147401</v>
      </c>
    </row>
    <row r="776" spans="1:12" ht="10.5" customHeight="1">
      <c r="C776" s="12"/>
      <c r="D776" s="17"/>
    </row>
    <row r="777" spans="1:12" ht="10.5" customHeight="1">
      <c r="A777" s="1" t="s">
        <v>297</v>
      </c>
      <c r="C777" s="12"/>
      <c r="D777" s="17"/>
      <c r="G777" s="1">
        <v>0</v>
      </c>
      <c r="I777" s="1">
        <v>0</v>
      </c>
    </row>
    <row r="778" spans="1:12" ht="10.5" customHeight="1">
      <c r="C778" s="12"/>
      <c r="D778" s="17"/>
    </row>
    <row r="779" spans="1:12" ht="12" customHeight="1" thickBot="1">
      <c r="A779" s="2" t="s">
        <v>233</v>
      </c>
      <c r="C779" s="15"/>
      <c r="D779" s="20"/>
      <c r="E779" s="7"/>
      <c r="F779" s="7"/>
      <c r="G779" s="7">
        <v>240181.03718147401</v>
      </c>
      <c r="H779" s="7"/>
      <c r="I779" s="7">
        <v>240181.03718147401</v>
      </c>
    </row>
    <row r="780" spans="1:12" ht="10.5" customHeight="1" thickTop="1">
      <c r="A780" s="1" t="s">
        <v>318</v>
      </c>
      <c r="C780" s="12"/>
      <c r="D780" s="17"/>
    </row>
    <row r="781" spans="1:12" ht="10.5" customHeight="1">
      <c r="A781" s="1" t="s">
        <v>319</v>
      </c>
      <c r="C781" s="12"/>
      <c r="D781" s="17"/>
    </row>
    <row r="782" spans="1:12" ht="10.5" customHeight="1">
      <c r="A782" s="2" t="s">
        <v>19</v>
      </c>
      <c r="B782" s="3"/>
      <c r="C782" s="11"/>
      <c r="D782" s="16"/>
      <c r="E782" s="3"/>
      <c r="F782" s="3"/>
      <c r="G782" s="3"/>
      <c r="H782" s="3"/>
      <c r="I782" s="3"/>
      <c r="J782" s="3"/>
      <c r="K782" s="3"/>
      <c r="L782" s="3" t="s">
        <v>317</v>
      </c>
    </row>
    <row r="783" spans="1:12" ht="10.5" customHeight="1"/>
    <row r="784" spans="1:12" ht="33" customHeight="1">
      <c r="A784" s="57"/>
      <c r="B784" s="56" t="s">
        <v>29</v>
      </c>
      <c r="C784" s="57" t="s">
        <v>15</v>
      </c>
      <c r="D784" s="57" t="s">
        <v>233</v>
      </c>
    </row>
    <row r="785" spans="1:12" ht="10.5" customHeight="1">
      <c r="A785" s="1">
        <v>5</v>
      </c>
      <c r="B785" s="1" t="s">
        <v>30</v>
      </c>
      <c r="C785" s="6">
        <v>67975.765240039793</v>
      </c>
      <c r="D785" s="6">
        <v>67975.765240039793</v>
      </c>
      <c r="E785" s="6"/>
      <c r="F785" s="6"/>
      <c r="G785" s="6"/>
      <c r="H785" s="6"/>
      <c r="I785" s="6"/>
      <c r="J785" s="6"/>
      <c r="K785" s="6"/>
      <c r="L785" s="6"/>
    </row>
    <row r="786" spans="1:12" ht="10.5" customHeight="1">
      <c r="A786" s="1">
        <v>7</v>
      </c>
      <c r="B786" s="1" t="s">
        <v>32</v>
      </c>
      <c r="C786" s="1">
        <v>18126.870730677299</v>
      </c>
      <c r="D786" s="1">
        <v>18126.870730677299</v>
      </c>
    </row>
    <row r="787" spans="1:12" ht="10.5" customHeight="1">
      <c r="A787" s="1">
        <v>10</v>
      </c>
      <c r="B787" s="1" t="s">
        <v>35</v>
      </c>
      <c r="C787" s="1">
        <v>81570.918288047804</v>
      </c>
      <c r="D787" s="1">
        <v>81570.918288047804</v>
      </c>
    </row>
    <row r="788" spans="1:12" ht="10.5" customHeight="1">
      <c r="A788" s="1">
        <v>11</v>
      </c>
      <c r="B788" s="1" t="s">
        <v>36</v>
      </c>
      <c r="C788" s="1">
        <v>9063.4353653386497</v>
      </c>
      <c r="D788" s="1">
        <v>9063.4353653386497</v>
      </c>
    </row>
    <row r="789" spans="1:12" ht="10.5" customHeight="1">
      <c r="A789" s="1">
        <v>12</v>
      </c>
      <c r="B789" s="1" t="s">
        <v>37</v>
      </c>
      <c r="C789" s="1">
        <v>45317.176826693198</v>
      </c>
      <c r="D789" s="1">
        <v>45317.176826693198</v>
      </c>
    </row>
    <row r="790" spans="1:12" ht="10.5" customHeight="1">
      <c r="A790" s="1">
        <v>17</v>
      </c>
      <c r="B790" s="1" t="s">
        <v>43</v>
      </c>
      <c r="C790" s="1">
        <v>18126.870730677299</v>
      </c>
      <c r="D790" s="1">
        <v>18126.870730677299</v>
      </c>
    </row>
    <row r="791" spans="1:12" ht="10.5" customHeight="1"/>
    <row r="792" spans="1:12" ht="12" customHeight="1" thickBot="1">
      <c r="A792" s="2" t="s">
        <v>233</v>
      </c>
      <c r="C792" s="7">
        <v>240181.03718147401</v>
      </c>
      <c r="D792" s="7">
        <v>240181.03718147401</v>
      </c>
      <c r="E792" s="6"/>
      <c r="F792" s="6"/>
      <c r="G792" s="6"/>
      <c r="H792" s="6"/>
      <c r="I792" s="6"/>
      <c r="J792" s="6"/>
      <c r="K792" s="6"/>
      <c r="L792" s="6"/>
    </row>
    <row r="793" spans="1:12" ht="50.1" customHeight="1" thickTop="1">
      <c r="A793" s="66" t="s">
        <v>320</v>
      </c>
      <c r="B793" s="66"/>
      <c r="C793" s="66"/>
      <c r="D793" s="66"/>
      <c r="E793" s="66"/>
      <c r="F793" s="66"/>
      <c r="G793" s="66"/>
      <c r="H793" s="66"/>
      <c r="I793" s="66"/>
      <c r="J793" s="66"/>
      <c r="K793" s="66"/>
      <c r="L793" s="66"/>
    </row>
    <row r="794" spans="1:12" ht="50.1" customHeight="1">
      <c r="A794" s="66"/>
      <c r="B794" s="66"/>
      <c r="C794" s="66"/>
      <c r="D794" s="66"/>
      <c r="E794" s="66"/>
      <c r="F794" s="66"/>
      <c r="G794" s="66"/>
      <c r="H794" s="66"/>
      <c r="I794" s="66"/>
      <c r="J794" s="66"/>
      <c r="K794" s="66"/>
      <c r="L794" s="66"/>
    </row>
    <row r="795" spans="1:12" ht="50.1" customHeight="1">
      <c r="A795" s="66"/>
      <c r="B795" s="66"/>
      <c r="C795" s="66"/>
      <c r="D795" s="66"/>
      <c r="E795" s="66"/>
      <c r="F795" s="66"/>
      <c r="G795" s="66"/>
      <c r="H795" s="66"/>
      <c r="I795" s="66"/>
      <c r="J795" s="66"/>
      <c r="K795" s="66"/>
      <c r="L795" s="66"/>
    </row>
    <row r="796" spans="1:12" ht="10.5" customHeight="1">
      <c r="A796" s="2" t="s">
        <v>234</v>
      </c>
      <c r="B796" s="3"/>
      <c r="C796" s="3"/>
      <c r="D796" s="3"/>
      <c r="E796" s="3"/>
      <c r="F796" s="3"/>
      <c r="G796" s="3"/>
      <c r="H796" s="3"/>
      <c r="I796" s="3"/>
      <c r="J796" s="3"/>
      <c r="K796" s="3"/>
      <c r="L796" s="3" t="s">
        <v>320</v>
      </c>
    </row>
    <row r="797" spans="1:12" ht="10.5" customHeight="1">
      <c r="C797" s="6"/>
      <c r="D797" s="6"/>
      <c r="E797" s="6"/>
      <c r="F797" s="6"/>
      <c r="G797" s="6"/>
      <c r="H797" s="6"/>
      <c r="I797" s="6"/>
      <c r="J797" s="6"/>
      <c r="K797" s="6"/>
      <c r="L797" s="6"/>
    </row>
    <row r="798" spans="1:12" ht="33" customHeight="1">
      <c r="A798" s="58" t="s">
        <v>236</v>
      </c>
      <c r="B798" s="56"/>
      <c r="C798" s="57"/>
      <c r="D798" s="57" t="s">
        <v>237</v>
      </c>
      <c r="E798" s="57" t="s">
        <v>238</v>
      </c>
      <c r="F798" s="57" t="s">
        <v>17</v>
      </c>
      <c r="G798" s="5"/>
      <c r="H798" s="5"/>
      <c r="I798" s="5"/>
      <c r="J798" s="5"/>
      <c r="K798" s="5"/>
      <c r="L798" s="5"/>
    </row>
    <row r="799" spans="1:12" ht="10.5" customHeight="1">
      <c r="A799" s="1" t="s">
        <v>242</v>
      </c>
      <c r="C799" s="6"/>
      <c r="D799" s="6"/>
      <c r="E799" s="6"/>
      <c r="F799" s="6"/>
      <c r="G799" s="6"/>
      <c r="H799" s="6"/>
      <c r="I799" s="6"/>
      <c r="J799" s="6"/>
      <c r="K799" s="6"/>
      <c r="L799" s="6"/>
    </row>
    <row r="800" spans="1:12" ht="10.5" customHeight="1">
      <c r="B800" s="1" t="s">
        <v>243</v>
      </c>
      <c r="C800" s="1" t="s">
        <v>244</v>
      </c>
      <c r="D800" s="1">
        <v>0</v>
      </c>
      <c r="E800" s="1">
        <v>0</v>
      </c>
      <c r="F800" s="1">
        <v>0</v>
      </c>
    </row>
    <row r="801" spans="1:13" ht="10.5" customHeight="1">
      <c r="A801" s="10"/>
      <c r="B801" s="10" t="s">
        <v>245</v>
      </c>
      <c r="C801" s="10"/>
      <c r="D801" s="10"/>
      <c r="E801" s="10">
        <v>0</v>
      </c>
      <c r="F801" s="10">
        <v>0</v>
      </c>
      <c r="G801" s="10"/>
      <c r="H801" s="10"/>
      <c r="I801" s="10"/>
      <c r="J801" s="10"/>
      <c r="K801" s="10"/>
      <c r="L801" s="10"/>
      <c r="M801" s="10"/>
    </row>
    <row r="802" spans="1:13" ht="10.5" customHeight="1">
      <c r="B802" s="1" t="s">
        <v>246</v>
      </c>
      <c r="C802" s="1" t="s">
        <v>247</v>
      </c>
      <c r="D802" s="8">
        <v>0</v>
      </c>
      <c r="E802" s="8">
        <v>0</v>
      </c>
      <c r="F802" s="8">
        <v>0</v>
      </c>
    </row>
    <row r="803" spans="1:13" ht="10.5" customHeight="1">
      <c r="A803" s="1" t="s">
        <v>248</v>
      </c>
      <c r="D803" s="1">
        <v>0</v>
      </c>
      <c r="E803" s="1">
        <v>0</v>
      </c>
      <c r="F803" s="1">
        <v>0</v>
      </c>
    </row>
    <row r="804" spans="1:13" ht="10.5" customHeight="1"/>
    <row r="805" spans="1:13" ht="10.5" customHeight="1">
      <c r="A805" s="1" t="s">
        <v>249</v>
      </c>
    </row>
    <row r="806" spans="1:13" ht="10.5" customHeight="1">
      <c r="B806" s="1" t="s">
        <v>308</v>
      </c>
      <c r="C806" s="1" t="s">
        <v>247</v>
      </c>
      <c r="D806" s="8">
        <v>0</v>
      </c>
      <c r="E806" s="8">
        <v>0</v>
      </c>
      <c r="F806" s="8">
        <v>0</v>
      </c>
    </row>
    <row r="807" spans="1:13" ht="10.5" customHeight="1">
      <c r="A807" s="1" t="s">
        <v>278</v>
      </c>
      <c r="D807" s="1">
        <v>0</v>
      </c>
      <c r="E807" s="1">
        <v>0</v>
      </c>
      <c r="F807" s="1">
        <v>0</v>
      </c>
    </row>
    <row r="808" spans="1:13" ht="10.5" customHeight="1"/>
    <row r="809" spans="1:13" ht="10.5" customHeight="1">
      <c r="A809" s="2" t="s">
        <v>279</v>
      </c>
      <c r="D809" s="1">
        <v>0</v>
      </c>
      <c r="E809" s="1">
        <v>0</v>
      </c>
      <c r="F809" s="1">
        <v>0</v>
      </c>
    </row>
    <row r="810" spans="1:13" ht="10.5" customHeight="1"/>
    <row r="811" spans="1:13" ht="10.5" customHeight="1">
      <c r="A811" s="1" t="s">
        <v>280</v>
      </c>
      <c r="D811" s="8"/>
      <c r="E811" s="8"/>
      <c r="F811" s="8"/>
    </row>
    <row r="812" spans="1:13" ht="10.5" customHeight="1">
      <c r="A812" s="1" t="s">
        <v>281</v>
      </c>
      <c r="D812" s="1">
        <v>0</v>
      </c>
      <c r="E812" s="1">
        <v>0</v>
      </c>
      <c r="F812" s="1">
        <v>0</v>
      </c>
    </row>
    <row r="813" spans="1:13" ht="10.5" customHeight="1"/>
    <row r="814" spans="1:13" ht="10.5" customHeight="1">
      <c r="A814" s="2" t="s">
        <v>282</v>
      </c>
      <c r="D814" s="1">
        <v>0</v>
      </c>
      <c r="E814" s="1">
        <v>0</v>
      </c>
      <c r="F814" s="1">
        <v>0</v>
      </c>
    </row>
    <row r="815" spans="1:13" ht="10.5" customHeight="1"/>
    <row r="816" spans="1:13" ht="10.5" customHeight="1">
      <c r="A816" s="1" t="s">
        <v>283</v>
      </c>
      <c r="E816" s="1">
        <v>0</v>
      </c>
      <c r="F816" s="1">
        <v>0</v>
      </c>
    </row>
    <row r="817" spans="1:12" ht="10.5" customHeight="1"/>
    <row r="818" spans="1:12" ht="12" customHeight="1" thickBot="1">
      <c r="A818" s="2" t="s">
        <v>284</v>
      </c>
      <c r="C818" s="6"/>
      <c r="D818" s="7">
        <v>0</v>
      </c>
      <c r="E818" s="7"/>
      <c r="F818" s="7">
        <v>0</v>
      </c>
      <c r="G818" s="6"/>
      <c r="H818" s="6"/>
      <c r="I818" s="6"/>
      <c r="J818" s="6"/>
      <c r="K818" s="6"/>
      <c r="L818" s="6"/>
    </row>
    <row r="819" spans="1:12" ht="10.5" customHeight="1" thickTop="1"/>
    <row r="820" spans="1:12" ht="10.5" customHeight="1">
      <c r="A820" s="2" t="s">
        <v>309</v>
      </c>
      <c r="B820" s="3"/>
      <c r="C820" s="3"/>
      <c r="D820" s="3"/>
      <c r="E820" s="3"/>
      <c r="F820" s="3"/>
      <c r="G820" s="3"/>
      <c r="H820" s="3"/>
      <c r="I820" s="3"/>
      <c r="J820" s="3"/>
      <c r="K820" s="3"/>
      <c r="L820" s="3" t="s">
        <v>320</v>
      </c>
    </row>
    <row r="821" spans="1:12" ht="10.5" customHeight="1"/>
    <row r="822" spans="1:12" ht="33" customHeight="1">
      <c r="A822" s="57"/>
      <c r="B822" s="56" t="s">
        <v>29</v>
      </c>
      <c r="C822" s="57" t="s">
        <v>310</v>
      </c>
      <c r="D822" s="57" t="s">
        <v>311</v>
      </c>
      <c r="E822" s="57" t="s">
        <v>17</v>
      </c>
    </row>
    <row r="823" spans="1:12" ht="10.5" customHeight="1">
      <c r="A823" s="1">
        <v>1</v>
      </c>
      <c r="B823" s="1" t="s">
        <v>9</v>
      </c>
      <c r="C823" s="6">
        <v>14554.2827042232</v>
      </c>
      <c r="D823" s="6">
        <v>0</v>
      </c>
      <c r="E823" s="6">
        <v>14554.2827042232</v>
      </c>
      <c r="F823" s="6"/>
      <c r="G823" s="6"/>
      <c r="H823" s="6"/>
      <c r="I823" s="6"/>
      <c r="J823" s="6"/>
      <c r="K823" s="6"/>
      <c r="L823" s="6"/>
    </row>
    <row r="824" spans="1:12" ht="10.5" customHeight="1">
      <c r="A824" s="1">
        <v>1</v>
      </c>
      <c r="B824" s="1" t="s">
        <v>17</v>
      </c>
      <c r="C824" s="1">
        <v>200551.361144044</v>
      </c>
      <c r="D824" s="1">
        <v>0</v>
      </c>
      <c r="E824" s="1">
        <v>200551.361144044</v>
      </c>
    </row>
    <row r="825" spans="1:12" ht="10.5" customHeight="1">
      <c r="B825" s="1" t="s">
        <v>312</v>
      </c>
      <c r="C825" s="1">
        <v>215105.64384826701</v>
      </c>
      <c r="D825" s="1">
        <v>0</v>
      </c>
      <c r="E825" s="1">
        <v>215105.64384826701</v>
      </c>
    </row>
    <row r="826" spans="1:12" ht="10.5" customHeight="1"/>
    <row r="827" spans="1:12" ht="10.5" customHeight="1">
      <c r="A827" s="2" t="s">
        <v>313</v>
      </c>
      <c r="C827" s="9">
        <v>215105.64384826701</v>
      </c>
      <c r="D827" s="9">
        <v>0</v>
      </c>
      <c r="E827" s="9">
        <v>215105.64384826701</v>
      </c>
    </row>
    <row r="828" spans="1:12" ht="10.5" customHeight="1">
      <c r="C828" s="21"/>
      <c r="D828" s="21"/>
      <c r="E828" s="21">
        <v>0.99999834429661405</v>
      </c>
      <c r="F828" s="21"/>
      <c r="G828" s="21"/>
      <c r="H828" s="21"/>
      <c r="I828" s="21"/>
      <c r="J828" s="21"/>
      <c r="K828" s="21"/>
      <c r="L828" s="21"/>
    </row>
    <row r="829" spans="1:12" ht="10.5" customHeight="1"/>
    <row r="830" spans="1:12" ht="12" customHeight="1" thickBot="1">
      <c r="A830" s="2" t="s">
        <v>314</v>
      </c>
      <c r="C830" s="7"/>
      <c r="D830" s="7">
        <v>215105.64384826701</v>
      </c>
      <c r="E830" s="7">
        <v>215105.64384826701</v>
      </c>
      <c r="F830" s="6"/>
      <c r="G830" s="6"/>
      <c r="H830" s="6"/>
      <c r="I830" s="6"/>
      <c r="J830" s="6"/>
      <c r="K830" s="6"/>
      <c r="L830" s="6"/>
    </row>
    <row r="831" spans="1:12" ht="10.5" customHeight="1" thickTop="1">
      <c r="A831" s="2" t="s">
        <v>305</v>
      </c>
      <c r="B831" s="3"/>
      <c r="C831" s="11"/>
      <c r="D831" s="16"/>
      <c r="E831" s="3"/>
      <c r="F831" s="3"/>
      <c r="G831" s="3"/>
      <c r="H831" s="3"/>
      <c r="I831" s="3"/>
      <c r="J831" s="3"/>
      <c r="K831" s="3"/>
      <c r="L831" s="3" t="s">
        <v>320</v>
      </c>
    </row>
    <row r="832" spans="1:12" ht="10.5" customHeight="1">
      <c r="C832" s="12"/>
      <c r="D832" s="17"/>
    </row>
    <row r="833" spans="1:12" ht="33" customHeight="1">
      <c r="A833" s="56"/>
      <c r="B833" s="57" t="s">
        <v>29</v>
      </c>
      <c r="C833" s="13" t="s">
        <v>290</v>
      </c>
      <c r="D833" s="18" t="s">
        <v>291</v>
      </c>
      <c r="E833" s="57" t="s">
        <v>292</v>
      </c>
      <c r="F833" s="57" t="s">
        <v>293</v>
      </c>
      <c r="G833" s="57" t="s">
        <v>294</v>
      </c>
      <c r="H833" s="57" t="s">
        <v>295</v>
      </c>
      <c r="I833" s="57" t="s">
        <v>233</v>
      </c>
    </row>
    <row r="834" spans="1:12" ht="10.5" customHeight="1">
      <c r="A834" s="1">
        <v>181</v>
      </c>
      <c r="B834" s="1" t="s">
        <v>206</v>
      </c>
      <c r="C834" s="12">
        <v>100</v>
      </c>
      <c r="D834" s="17">
        <v>1</v>
      </c>
      <c r="E834" s="6">
        <v>215105.64384826701</v>
      </c>
      <c r="F834" s="6">
        <v>0</v>
      </c>
      <c r="G834" s="6">
        <v>215105.64384826701</v>
      </c>
      <c r="H834" s="6">
        <v>0</v>
      </c>
      <c r="I834" s="6">
        <v>215105.64384826701</v>
      </c>
      <c r="J834" s="6"/>
      <c r="K834" s="6"/>
      <c r="L834" s="6"/>
    </row>
    <row r="835" spans="1:12" ht="10.5" customHeight="1">
      <c r="C835" s="12"/>
      <c r="D835" s="17"/>
    </row>
    <row r="836" spans="1:12" ht="10.5" customHeight="1">
      <c r="A836" s="2" t="s">
        <v>296</v>
      </c>
      <c r="C836" s="14">
        <v>100</v>
      </c>
      <c r="D836" s="19">
        <v>1</v>
      </c>
      <c r="E836" s="9">
        <v>215105.64384826701</v>
      </c>
      <c r="F836" s="9">
        <v>0</v>
      </c>
      <c r="G836" s="9">
        <v>215105.64384826701</v>
      </c>
      <c r="H836" s="9">
        <v>0</v>
      </c>
      <c r="I836" s="9">
        <v>215105.64384826701</v>
      </c>
    </row>
    <row r="837" spans="1:12" ht="10.5" customHeight="1">
      <c r="C837" s="12"/>
      <c r="D837" s="17"/>
    </row>
    <row r="838" spans="1:12" ht="10.5" customHeight="1">
      <c r="A838" s="1" t="s">
        <v>297</v>
      </c>
      <c r="C838" s="12"/>
      <c r="D838" s="17"/>
      <c r="G838" s="1">
        <v>0</v>
      </c>
      <c r="I838" s="1">
        <v>0</v>
      </c>
    </row>
    <row r="839" spans="1:12" ht="10.5" customHeight="1">
      <c r="C839" s="12"/>
      <c r="D839" s="17"/>
    </row>
    <row r="840" spans="1:12" ht="12" customHeight="1" thickBot="1">
      <c r="A840" s="2" t="s">
        <v>233</v>
      </c>
      <c r="C840" s="15"/>
      <c r="D840" s="20"/>
      <c r="E840" s="7"/>
      <c r="F840" s="7"/>
      <c r="G840" s="7">
        <v>215105.64384826701</v>
      </c>
      <c r="H840" s="7"/>
      <c r="I840" s="7">
        <v>215105.64384826701</v>
      </c>
    </row>
    <row r="841" spans="1:12" ht="10.5" customHeight="1" thickTop="1">
      <c r="A841" s="1" t="s">
        <v>321</v>
      </c>
      <c r="C841" s="12"/>
      <c r="D841" s="17"/>
    </row>
    <row r="842" spans="1:12" ht="10.5" customHeight="1">
      <c r="A842" s="1" t="s">
        <v>322</v>
      </c>
      <c r="C842" s="12"/>
      <c r="D842" s="17"/>
    </row>
    <row r="843" spans="1:12" ht="10.5" customHeight="1">
      <c r="A843" s="2" t="s">
        <v>19</v>
      </c>
      <c r="B843" s="3"/>
      <c r="C843" s="11"/>
      <c r="D843" s="16"/>
      <c r="E843" s="3"/>
      <c r="F843" s="3"/>
      <c r="G843" s="3"/>
      <c r="H843" s="3"/>
      <c r="I843" s="3"/>
      <c r="J843" s="3"/>
      <c r="K843" s="3"/>
      <c r="L843" s="3" t="s">
        <v>320</v>
      </c>
    </row>
    <row r="844" spans="1:12" ht="10.5" customHeight="1"/>
    <row r="845" spans="1:12" ht="33" customHeight="1">
      <c r="A845" s="57"/>
      <c r="B845" s="56" t="s">
        <v>29</v>
      </c>
      <c r="C845" s="57" t="s">
        <v>17</v>
      </c>
      <c r="D845" s="57" t="s">
        <v>233</v>
      </c>
    </row>
    <row r="846" spans="1:12" ht="10.5" customHeight="1">
      <c r="A846" s="1">
        <v>181</v>
      </c>
      <c r="B846" s="1" t="s">
        <v>206</v>
      </c>
      <c r="C846" s="6">
        <v>215105.64384826701</v>
      </c>
      <c r="D846" s="6">
        <v>215105.64384826701</v>
      </c>
      <c r="E846" s="6"/>
      <c r="F846" s="6"/>
      <c r="G846" s="6"/>
      <c r="H846" s="6"/>
      <c r="I846" s="6"/>
      <c r="J846" s="6"/>
      <c r="K846" s="6"/>
      <c r="L846" s="6"/>
    </row>
    <row r="847" spans="1:12" ht="10.5" customHeight="1"/>
    <row r="848" spans="1:12" ht="12" customHeight="1" thickBot="1">
      <c r="A848" s="2" t="s">
        <v>233</v>
      </c>
      <c r="C848" s="7">
        <v>215105.64384826701</v>
      </c>
      <c r="D848" s="7">
        <v>215105.64384826701</v>
      </c>
      <c r="E848" s="6"/>
      <c r="F848" s="6"/>
      <c r="G848" s="6"/>
      <c r="H848" s="6"/>
      <c r="I848" s="6"/>
      <c r="J848" s="6"/>
      <c r="K848" s="6"/>
      <c r="L848" s="6"/>
    </row>
  </sheetData>
  <mergeCells count="3">
    <mergeCell ref="A229:L231"/>
    <mergeCell ref="A727:L729"/>
    <mergeCell ref="A793:L795"/>
  </mergeCells>
  <printOptions horizontalCentered="1"/>
  <pageMargins left="0.5" right="0.5" top="1" bottom="0.5" header="0.5" footer="0.3"/>
  <pageSetup orientation="landscape" r:id="rId1"/>
  <headerFooter>
    <oddHeader>&amp;C&amp;B&amp;12&amp; STATE OF NEVADA, ATTORNEY GENERAL COST ALLOCATION PLAN
FOR USE IN FY 2017 &amp;B&amp;R2017 BUDGET G01
12/24/2014</oddHeader>
    <oddFooter>&amp;LMGT of America, Inc.&amp;C&amp;G&amp;G&amp;RPage &amp;P of &amp;N</oddFooter>
  </headerFooter>
  <rowBreaks count="52" manualBreakCount="52">
    <brk id="34" max="1048575" man="1"/>
    <brk id="43" max="1048575" man="1"/>
    <brk id="52" max="1048575" man="1"/>
    <brk id="61" max="1048575" man="1"/>
    <brk id="70" max="1048575" man="1"/>
    <brk id="79" max="1048575" man="1"/>
    <brk id="88" max="1048575" man="1"/>
    <brk id="97" max="1048575" man="1"/>
    <brk id="106" max="1048575" man="1"/>
    <brk id="115" max="1048575" man="1"/>
    <brk id="124" max="1048575" man="1"/>
    <brk id="133" max="1048575" man="1"/>
    <brk id="142" max="1048575" man="1"/>
    <brk id="151" max="1048575" man="1"/>
    <brk id="160" max="1048575" man="1"/>
    <brk id="169" max="1048575" man="1"/>
    <brk id="178" max="1048575" man="1"/>
    <brk id="187" max="1048575" man="1"/>
    <brk id="196" max="1048575" man="1"/>
    <brk id="205" max="1048575" man="1"/>
    <brk id="214" max="1048575" man="1"/>
    <brk id="228" max="1048575" man="1"/>
    <brk id="231" max="1048575" man="1"/>
    <brk id="276" max="1048575" man="1"/>
    <brk id="297" max="1048575" man="1"/>
    <brk id="308" max="1048575" man="1"/>
    <brk id="335" max="1048575" man="1"/>
    <brk id="347" max="1048575" man="1"/>
    <brk id="359" max="1048575" man="1"/>
    <brk id="371" max="1048575" man="1"/>
    <brk id="392" max="1048575" man="1"/>
    <brk id="395" max="1048575" man="1"/>
    <brk id="419" max="1048575" man="1"/>
    <brk id="430" max="1048575" man="1"/>
    <brk id="476" max="1048575" man="1"/>
    <brk id="522" max="1048575" man="1"/>
    <brk id="567" max="1048575" man="1"/>
    <brk id="578" max="1048575" man="1"/>
    <brk id="624" max="1048575" man="1"/>
    <brk id="670" max="1048575" man="1"/>
    <brk id="716" max="1048575" man="1"/>
    <brk id="726" max="1048575" man="1"/>
    <brk id="729" max="1048575" man="1"/>
    <brk id="753" max="1048575" man="1"/>
    <brk id="764" max="1048575" man="1"/>
    <brk id="781" max="1048575" man="1"/>
    <brk id="792" max="1048575" man="1"/>
    <brk id="795" max="1048575" man="1"/>
    <brk id="819" max="1048575" man="1"/>
    <brk id="830" max="1048575" man="1"/>
    <brk id="842" max="1048575" man="1"/>
    <brk id="848" max="1048575"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M12"/>
  <sheetViews>
    <sheetView workbookViewId="0">
      <selection sqref="A1:M5"/>
    </sheetView>
  </sheetViews>
  <sheetFormatPr defaultRowHeight="15"/>
  <cols>
    <col min="1" max="16384" width="9.140625" style="34"/>
  </cols>
  <sheetData>
    <row r="1" spans="1:13" s="30" customFormat="1" ht="18.75">
      <c r="A1" s="62" t="s">
        <v>323</v>
      </c>
      <c r="B1" s="62"/>
      <c r="C1" s="62"/>
      <c r="D1" s="62"/>
      <c r="E1" s="62"/>
      <c r="F1" s="62"/>
      <c r="G1" s="62"/>
      <c r="H1" s="62"/>
      <c r="I1" s="62"/>
      <c r="J1" s="62"/>
      <c r="K1" s="62"/>
      <c r="L1" s="62"/>
      <c r="M1" s="62"/>
    </row>
    <row r="2" spans="1:13" s="30" customFormat="1" ht="18.75">
      <c r="A2" s="62" t="s">
        <v>324</v>
      </c>
      <c r="B2" s="62"/>
      <c r="C2" s="62"/>
      <c r="D2" s="62"/>
      <c r="E2" s="62"/>
      <c r="F2" s="62"/>
      <c r="G2" s="62"/>
      <c r="H2" s="62"/>
      <c r="I2" s="62"/>
      <c r="J2" s="62"/>
      <c r="K2" s="62"/>
      <c r="L2" s="62"/>
      <c r="M2" s="62"/>
    </row>
    <row r="3" spans="1:13" s="30" customFormat="1" ht="18.75">
      <c r="A3" s="62" t="s">
        <v>325</v>
      </c>
      <c r="B3" s="62"/>
      <c r="C3" s="62"/>
      <c r="D3" s="62"/>
      <c r="E3" s="62"/>
      <c r="F3" s="62"/>
      <c r="G3" s="62"/>
      <c r="H3" s="62"/>
      <c r="I3" s="62"/>
      <c r="J3" s="62"/>
      <c r="K3" s="62"/>
      <c r="L3" s="62"/>
      <c r="M3" s="62"/>
    </row>
    <row r="4" spans="1:13" s="30" customFormat="1" ht="18.75">
      <c r="A4" s="62"/>
      <c r="B4" s="62"/>
      <c r="C4" s="62"/>
      <c r="D4" s="62"/>
      <c r="E4" s="62"/>
      <c r="F4" s="62"/>
      <c r="G4" s="62"/>
      <c r="H4" s="62"/>
      <c r="I4" s="62"/>
      <c r="J4" s="62"/>
      <c r="K4" s="62"/>
      <c r="L4" s="62"/>
      <c r="M4" s="62"/>
    </row>
    <row r="5" spans="1:13" s="30" customFormat="1" ht="18.75">
      <c r="A5" s="62"/>
      <c r="B5" s="62"/>
      <c r="C5" s="62"/>
      <c r="D5" s="62"/>
      <c r="E5" s="62"/>
      <c r="F5" s="62"/>
      <c r="G5" s="62"/>
      <c r="H5" s="62"/>
      <c r="I5" s="62"/>
      <c r="J5" s="62"/>
      <c r="K5" s="62"/>
      <c r="L5" s="62"/>
      <c r="M5" s="62"/>
    </row>
    <row r="12" spans="1:13" s="30" customFormat="1" ht="18.75">
      <c r="A12" s="62" t="s">
        <v>345</v>
      </c>
      <c r="B12" s="62"/>
      <c r="C12" s="62"/>
      <c r="D12" s="62"/>
      <c r="E12" s="62"/>
      <c r="F12" s="62"/>
      <c r="G12" s="62"/>
      <c r="H12" s="62"/>
      <c r="I12" s="62"/>
      <c r="J12" s="62"/>
      <c r="K12" s="62"/>
      <c r="L12" s="62"/>
      <c r="M12" s="62"/>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J212"/>
  <sheetViews>
    <sheetView workbookViewId="0">
      <pane xSplit="3" ySplit="9" topLeftCell="D10" activePane="bottomRight" state="frozen"/>
      <selection sqref="A1:M5"/>
      <selection pane="topRight" sqref="A1:M5"/>
      <selection pane="bottomLeft" sqref="A1:M5"/>
      <selection pane="bottomRight" sqref="A1:A2"/>
    </sheetView>
  </sheetViews>
  <sheetFormatPr defaultRowHeight="15"/>
  <cols>
    <col min="1" max="1" width="10" style="37" customWidth="1"/>
    <col min="2" max="2" width="5.7109375" style="37" bestFit="1" customWidth="1"/>
    <col min="3" max="3" width="37.140625" style="34" bestFit="1" customWidth="1"/>
    <col min="4" max="8" width="15.7109375" style="38" customWidth="1"/>
    <col min="9" max="9" width="15" style="38" customWidth="1"/>
    <col min="10" max="10" width="15.7109375" style="38" customWidth="1"/>
    <col min="11" max="16384" width="9.140625" style="34"/>
  </cols>
  <sheetData>
    <row r="1" spans="1:10">
      <c r="H1" s="39"/>
    </row>
    <row r="2" spans="1:10">
      <c r="D2" s="39"/>
      <c r="E2" s="39"/>
      <c r="F2" s="39"/>
      <c r="G2" s="39"/>
      <c r="H2" s="39"/>
      <c r="I2" s="39"/>
      <c r="J2" s="39"/>
    </row>
    <row r="4" spans="1:10">
      <c r="A4" s="40" t="s">
        <v>323</v>
      </c>
      <c r="B4" s="34"/>
      <c r="C4" s="38"/>
      <c r="J4" s="41" t="s">
        <v>346</v>
      </c>
    </row>
    <row r="5" spans="1:10">
      <c r="A5" s="40" t="s">
        <v>324</v>
      </c>
      <c r="B5" s="34"/>
      <c r="C5" s="38"/>
    </row>
    <row r="6" spans="1:10">
      <c r="A6" s="40" t="s">
        <v>339</v>
      </c>
      <c r="B6" s="34"/>
      <c r="C6" s="38"/>
    </row>
    <row r="7" spans="1:10">
      <c r="A7" s="40"/>
      <c r="B7" s="34"/>
      <c r="C7" s="38"/>
    </row>
    <row r="9" spans="1:10" ht="60.75" thickBot="1">
      <c r="A9" s="42" t="s">
        <v>347</v>
      </c>
      <c r="B9" s="42" t="s">
        <v>348</v>
      </c>
      <c r="C9" s="43" t="s">
        <v>349</v>
      </c>
      <c r="D9" s="44" t="s">
        <v>350</v>
      </c>
      <c r="E9" s="44" t="s">
        <v>20</v>
      </c>
      <c r="F9" s="44" t="s">
        <v>23</v>
      </c>
      <c r="G9" s="44" t="s">
        <v>26</v>
      </c>
      <c r="H9" s="44" t="s">
        <v>456</v>
      </c>
      <c r="I9" s="44" t="s">
        <v>458</v>
      </c>
      <c r="J9" s="45" t="s">
        <v>457</v>
      </c>
    </row>
    <row r="10" spans="1:10">
      <c r="A10" s="37">
        <v>30</v>
      </c>
      <c r="B10" s="37">
        <v>2</v>
      </c>
      <c r="C10" s="34" t="s">
        <v>30</v>
      </c>
      <c r="D10" s="38">
        <v>112365</v>
      </c>
      <c r="E10" s="38">
        <v>0</v>
      </c>
      <c r="F10" s="38">
        <v>67976</v>
      </c>
      <c r="G10" s="38">
        <v>0</v>
      </c>
      <c r="H10" s="38">
        <v>180341</v>
      </c>
      <c r="I10" s="38">
        <v>-37677</v>
      </c>
      <c r="J10" s="39">
        <f>SUM(H10:I10)</f>
        <v>142664</v>
      </c>
    </row>
    <row r="11" spans="1:10">
      <c r="A11" s="37">
        <v>30</v>
      </c>
      <c r="B11" s="37">
        <v>3</v>
      </c>
      <c r="C11" s="34" t="s">
        <v>31</v>
      </c>
      <c r="D11" s="38">
        <v>14251</v>
      </c>
      <c r="E11" s="38">
        <v>0</v>
      </c>
      <c r="F11" s="38">
        <v>0</v>
      </c>
      <c r="G11" s="38">
        <v>0</v>
      </c>
      <c r="H11" s="38">
        <v>14251</v>
      </c>
      <c r="I11" s="38">
        <v>-980</v>
      </c>
      <c r="J11" s="39">
        <f t="shared" ref="J11:J75" si="0">SUM(H11:I11)</f>
        <v>13271</v>
      </c>
    </row>
    <row r="12" spans="1:10">
      <c r="A12" s="37">
        <v>30</v>
      </c>
      <c r="B12" s="37">
        <v>4</v>
      </c>
      <c r="C12" s="34" t="s">
        <v>32</v>
      </c>
      <c r="D12" s="38">
        <v>44604</v>
      </c>
      <c r="E12" s="38">
        <v>0</v>
      </c>
      <c r="F12" s="38">
        <v>18127</v>
      </c>
      <c r="G12" s="38">
        <v>0</v>
      </c>
      <c r="H12" s="38">
        <v>62731</v>
      </c>
      <c r="I12" s="38">
        <v>-65300</v>
      </c>
      <c r="J12" s="39">
        <f t="shared" si="0"/>
        <v>-2569</v>
      </c>
    </row>
    <row r="13" spans="1:10">
      <c r="A13" s="37">
        <v>30</v>
      </c>
      <c r="B13" s="37">
        <v>5</v>
      </c>
      <c r="C13" s="34" t="s">
        <v>33</v>
      </c>
      <c r="D13" s="38">
        <v>11804</v>
      </c>
      <c r="E13" s="38">
        <v>0</v>
      </c>
      <c r="F13" s="38">
        <v>0</v>
      </c>
      <c r="G13" s="38">
        <v>0</v>
      </c>
      <c r="H13" s="38">
        <v>11804</v>
      </c>
      <c r="I13" s="38">
        <v>-1919</v>
      </c>
      <c r="J13" s="39">
        <f t="shared" si="0"/>
        <v>9885</v>
      </c>
    </row>
    <row r="14" spans="1:10">
      <c r="A14" s="37">
        <v>30</v>
      </c>
      <c r="B14" s="37">
        <v>6</v>
      </c>
      <c r="C14" s="34" t="s">
        <v>34</v>
      </c>
      <c r="D14" s="38">
        <v>13503</v>
      </c>
      <c r="E14" s="38">
        <v>0</v>
      </c>
      <c r="F14" s="38">
        <v>0</v>
      </c>
      <c r="G14" s="38">
        <v>0</v>
      </c>
      <c r="H14" s="38">
        <v>13503</v>
      </c>
      <c r="I14" s="38">
        <v>15045</v>
      </c>
      <c r="J14" s="39">
        <f t="shared" si="0"/>
        <v>28548</v>
      </c>
    </row>
    <row r="15" spans="1:10">
      <c r="A15" s="37">
        <v>30</v>
      </c>
      <c r="B15" s="37">
        <v>7</v>
      </c>
      <c r="C15" s="34" t="s">
        <v>35</v>
      </c>
      <c r="D15" s="38">
        <v>258462</v>
      </c>
      <c r="E15" s="38">
        <v>0</v>
      </c>
      <c r="F15" s="38">
        <v>81571</v>
      </c>
      <c r="G15" s="38">
        <v>0</v>
      </c>
      <c r="H15" s="38">
        <v>340033</v>
      </c>
      <c r="I15" s="38">
        <v>-91732</v>
      </c>
      <c r="J15" s="39">
        <f t="shared" si="0"/>
        <v>248301</v>
      </c>
    </row>
    <row r="16" spans="1:10">
      <c r="A16" s="37">
        <v>30</v>
      </c>
      <c r="B16" s="37">
        <v>8</v>
      </c>
      <c r="C16" s="34" t="s">
        <v>36</v>
      </c>
      <c r="D16" s="38">
        <v>28663</v>
      </c>
      <c r="E16" s="38">
        <v>0</v>
      </c>
      <c r="F16" s="38">
        <v>9063</v>
      </c>
      <c r="G16" s="38">
        <v>0</v>
      </c>
      <c r="H16" s="38">
        <v>37726</v>
      </c>
      <c r="I16" s="38">
        <v>-5702</v>
      </c>
      <c r="J16" s="39">
        <f t="shared" si="0"/>
        <v>32024</v>
      </c>
    </row>
    <row r="17" spans="1:10">
      <c r="A17" s="37">
        <v>30</v>
      </c>
      <c r="B17" s="37">
        <v>9</v>
      </c>
      <c r="C17" s="34" t="s">
        <v>37</v>
      </c>
      <c r="D17" s="38">
        <v>147737</v>
      </c>
      <c r="E17" s="38">
        <v>0</v>
      </c>
      <c r="F17" s="38">
        <v>45317</v>
      </c>
      <c r="G17" s="38">
        <v>0</v>
      </c>
      <c r="H17" s="38">
        <v>193054</v>
      </c>
      <c r="I17" s="38">
        <v>-63806</v>
      </c>
      <c r="J17" s="39">
        <f t="shared" si="0"/>
        <v>129248</v>
      </c>
    </row>
    <row r="18" spans="1:10">
      <c r="A18" s="37">
        <v>30</v>
      </c>
      <c r="B18" s="37">
        <v>10</v>
      </c>
      <c r="C18" s="34" t="s">
        <v>38</v>
      </c>
      <c r="D18" s="38">
        <v>231526</v>
      </c>
      <c r="E18" s="38">
        <v>0</v>
      </c>
      <c r="F18" s="38">
        <v>0</v>
      </c>
      <c r="G18" s="38">
        <v>0</v>
      </c>
      <c r="H18" s="38">
        <v>231526</v>
      </c>
      <c r="I18" s="38">
        <v>-24523</v>
      </c>
      <c r="J18" s="39">
        <f t="shared" si="0"/>
        <v>207003</v>
      </c>
    </row>
    <row r="19" spans="1:10">
      <c r="A19" s="37">
        <v>30</v>
      </c>
      <c r="B19" s="37">
        <v>11</v>
      </c>
      <c r="C19" s="34" t="s">
        <v>39</v>
      </c>
      <c r="D19" s="38">
        <v>11328</v>
      </c>
      <c r="E19" s="38">
        <v>0</v>
      </c>
      <c r="F19" s="38">
        <v>0</v>
      </c>
      <c r="G19" s="38">
        <v>0</v>
      </c>
      <c r="H19" s="38">
        <v>11328</v>
      </c>
      <c r="I19" s="38">
        <v>-240</v>
      </c>
      <c r="J19" s="39">
        <f t="shared" si="0"/>
        <v>11088</v>
      </c>
    </row>
    <row r="20" spans="1:10">
      <c r="A20" s="37">
        <v>30</v>
      </c>
      <c r="B20" s="37">
        <v>12</v>
      </c>
      <c r="C20" s="34" t="s">
        <v>41</v>
      </c>
      <c r="D20" s="38">
        <v>7899</v>
      </c>
      <c r="E20" s="38">
        <v>0</v>
      </c>
      <c r="F20" s="38">
        <v>0</v>
      </c>
      <c r="G20" s="38">
        <v>0</v>
      </c>
      <c r="H20" s="38">
        <v>7899</v>
      </c>
      <c r="I20" s="38">
        <v>-355</v>
      </c>
      <c r="J20" s="39">
        <f t="shared" si="0"/>
        <v>7544</v>
      </c>
    </row>
    <row r="21" spans="1:10">
      <c r="A21" s="37">
        <v>30</v>
      </c>
      <c r="B21" s="37">
        <v>13</v>
      </c>
      <c r="C21" s="34" t="s">
        <v>42</v>
      </c>
      <c r="D21" s="38">
        <v>80758</v>
      </c>
      <c r="E21" s="38">
        <v>0</v>
      </c>
      <c r="F21" s="38">
        <v>0</v>
      </c>
      <c r="G21" s="38">
        <v>0</v>
      </c>
      <c r="H21" s="38">
        <v>80758</v>
      </c>
      <c r="I21" s="38">
        <v>-555</v>
      </c>
      <c r="J21" s="39">
        <f t="shared" si="0"/>
        <v>80203</v>
      </c>
    </row>
    <row r="22" spans="1:10">
      <c r="A22" s="37">
        <v>30</v>
      </c>
      <c r="B22" s="37">
        <v>14</v>
      </c>
      <c r="C22" s="34" t="s">
        <v>43</v>
      </c>
      <c r="D22" s="38">
        <v>18461</v>
      </c>
      <c r="E22" s="38">
        <v>0</v>
      </c>
      <c r="F22" s="38">
        <v>18127</v>
      </c>
      <c r="G22" s="38">
        <v>0</v>
      </c>
      <c r="H22" s="38">
        <v>36588</v>
      </c>
      <c r="I22" s="38">
        <v>-4920</v>
      </c>
      <c r="J22" s="39">
        <f t="shared" si="0"/>
        <v>31668</v>
      </c>
    </row>
    <row r="23" spans="1:10">
      <c r="A23" s="37">
        <v>10</v>
      </c>
      <c r="B23" s="37">
        <v>15</v>
      </c>
      <c r="C23" s="34" t="s">
        <v>44</v>
      </c>
      <c r="D23" s="38">
        <v>0</v>
      </c>
      <c r="E23" s="38">
        <v>43129</v>
      </c>
      <c r="F23" s="38">
        <v>0</v>
      </c>
      <c r="G23" s="38">
        <v>0</v>
      </c>
      <c r="H23" s="38">
        <v>43129</v>
      </c>
      <c r="I23" s="38">
        <v>-4382</v>
      </c>
      <c r="J23" s="39">
        <f t="shared" si="0"/>
        <v>38747</v>
      </c>
    </row>
    <row r="24" spans="1:10">
      <c r="A24" s="37">
        <v>10</v>
      </c>
      <c r="B24" s="37">
        <v>16</v>
      </c>
      <c r="C24" s="34" t="s">
        <v>45</v>
      </c>
      <c r="D24" s="38">
        <v>0</v>
      </c>
      <c r="E24" s="38">
        <v>0</v>
      </c>
      <c r="F24" s="38">
        <v>0</v>
      </c>
      <c r="G24" s="38">
        <v>0</v>
      </c>
      <c r="H24" s="38">
        <v>0</v>
      </c>
      <c r="I24" s="38">
        <v>-536</v>
      </c>
      <c r="J24" s="39">
        <f t="shared" si="0"/>
        <v>-536</v>
      </c>
    </row>
    <row r="25" spans="1:10">
      <c r="A25" s="37">
        <v>12</v>
      </c>
      <c r="B25" s="37">
        <v>17</v>
      </c>
      <c r="C25" s="34" t="s">
        <v>46</v>
      </c>
      <c r="D25" s="38">
        <v>0</v>
      </c>
      <c r="E25" s="38">
        <v>185622</v>
      </c>
      <c r="F25" s="38">
        <v>0</v>
      </c>
      <c r="G25" s="38">
        <v>0</v>
      </c>
      <c r="H25" s="38">
        <v>185622</v>
      </c>
      <c r="I25" s="38">
        <v>1318</v>
      </c>
      <c r="J25" s="39">
        <f t="shared" si="0"/>
        <v>186940</v>
      </c>
    </row>
    <row r="26" spans="1:10">
      <c r="A26" s="37">
        <v>753</v>
      </c>
      <c r="B26" s="37">
        <v>18</v>
      </c>
      <c r="C26" s="34" t="s">
        <v>47</v>
      </c>
      <c r="D26" s="38">
        <v>0</v>
      </c>
      <c r="E26" s="38">
        <v>6823</v>
      </c>
      <c r="F26" s="38">
        <v>0</v>
      </c>
      <c r="G26" s="38">
        <v>0</v>
      </c>
      <c r="H26" s="38">
        <v>6823</v>
      </c>
      <c r="I26" s="38">
        <v>-276</v>
      </c>
      <c r="J26" s="39">
        <f t="shared" si="0"/>
        <v>6547</v>
      </c>
    </row>
    <row r="27" spans="1:10">
      <c r="A27" s="37">
        <v>89</v>
      </c>
      <c r="B27" s="37">
        <v>19</v>
      </c>
      <c r="C27" s="34" t="s">
        <v>48</v>
      </c>
      <c r="D27" s="38">
        <v>0</v>
      </c>
      <c r="E27" s="38">
        <v>3720</v>
      </c>
      <c r="F27" s="38">
        <v>0</v>
      </c>
      <c r="G27" s="38">
        <v>0</v>
      </c>
      <c r="H27" s="38">
        <v>3720</v>
      </c>
      <c r="I27" s="38">
        <v>42</v>
      </c>
      <c r="J27" s="39">
        <f t="shared" si="0"/>
        <v>3762</v>
      </c>
    </row>
    <row r="28" spans="1:10">
      <c r="A28" s="37">
        <v>920</v>
      </c>
      <c r="B28" s="37">
        <v>20</v>
      </c>
      <c r="C28" s="34" t="s">
        <v>49</v>
      </c>
      <c r="D28" s="38">
        <v>0</v>
      </c>
      <c r="E28" s="38">
        <v>47081</v>
      </c>
      <c r="F28" s="38">
        <v>0</v>
      </c>
      <c r="G28" s="38">
        <v>0</v>
      </c>
      <c r="H28" s="38">
        <v>47081</v>
      </c>
      <c r="I28" s="38">
        <v>2892</v>
      </c>
      <c r="J28" s="39">
        <f t="shared" si="0"/>
        <v>49973</v>
      </c>
    </row>
    <row r="29" spans="1:10">
      <c r="A29" s="37">
        <v>20</v>
      </c>
      <c r="B29" s="37">
        <v>21</v>
      </c>
      <c r="C29" s="34" t="s">
        <v>50</v>
      </c>
      <c r="D29" s="38">
        <v>0</v>
      </c>
      <c r="E29" s="38">
        <v>15</v>
      </c>
      <c r="F29" s="38">
        <v>0</v>
      </c>
      <c r="G29" s="38">
        <v>0</v>
      </c>
      <c r="H29" s="38">
        <v>15</v>
      </c>
      <c r="I29" s="38">
        <v>13</v>
      </c>
      <c r="J29" s="39">
        <f t="shared" si="0"/>
        <v>28</v>
      </c>
    </row>
    <row r="30" spans="1:10">
      <c r="A30" s="37">
        <v>40</v>
      </c>
      <c r="B30" s="37">
        <v>22</v>
      </c>
      <c r="C30" s="34" t="s">
        <v>51</v>
      </c>
      <c r="D30" s="38">
        <v>0</v>
      </c>
      <c r="E30" s="38">
        <v>225695</v>
      </c>
      <c r="F30" s="38">
        <v>0</v>
      </c>
      <c r="G30" s="38">
        <v>0</v>
      </c>
      <c r="H30" s="38">
        <v>225695</v>
      </c>
      <c r="I30" s="38">
        <v>-34210</v>
      </c>
      <c r="J30" s="39">
        <f t="shared" si="0"/>
        <v>191485</v>
      </c>
    </row>
    <row r="31" spans="1:10">
      <c r="A31" s="37">
        <v>332</v>
      </c>
      <c r="B31" s="37">
        <v>23</v>
      </c>
      <c r="C31" s="34" t="s">
        <v>52</v>
      </c>
      <c r="D31" s="38">
        <v>0</v>
      </c>
      <c r="E31" s="38">
        <v>30873</v>
      </c>
      <c r="F31" s="38">
        <v>0</v>
      </c>
      <c r="G31" s="38">
        <v>0</v>
      </c>
      <c r="H31" s="38">
        <v>30873</v>
      </c>
      <c r="I31" s="38">
        <v>-14751</v>
      </c>
      <c r="J31" s="39">
        <f t="shared" si="0"/>
        <v>16122</v>
      </c>
    </row>
    <row r="32" spans="1:10">
      <c r="A32" s="37">
        <v>50</v>
      </c>
      <c r="B32" s="37">
        <v>24</v>
      </c>
      <c r="C32" s="34" t="s">
        <v>53</v>
      </c>
      <c r="D32" s="38">
        <v>0</v>
      </c>
      <c r="E32" s="38">
        <v>125359</v>
      </c>
      <c r="F32" s="38">
        <v>0</v>
      </c>
      <c r="G32" s="38">
        <v>0</v>
      </c>
      <c r="H32" s="38">
        <v>125359</v>
      </c>
      <c r="I32" s="38">
        <v>-7575</v>
      </c>
      <c r="J32" s="39">
        <f t="shared" si="0"/>
        <v>117784</v>
      </c>
    </row>
    <row r="33" spans="1:10">
      <c r="A33" s="37">
        <v>52</v>
      </c>
      <c r="B33" s="37">
        <v>25</v>
      </c>
      <c r="C33" s="34" t="s">
        <v>54</v>
      </c>
      <c r="D33" s="38">
        <v>0</v>
      </c>
      <c r="E33" s="38">
        <v>0</v>
      </c>
      <c r="F33" s="38">
        <v>0</v>
      </c>
      <c r="G33" s="38">
        <v>0</v>
      </c>
      <c r="H33" s="38">
        <v>0</v>
      </c>
      <c r="I33" s="38">
        <v>0</v>
      </c>
      <c r="J33" s="39">
        <f t="shared" si="0"/>
        <v>0</v>
      </c>
    </row>
    <row r="34" spans="1:10">
      <c r="A34" s="37">
        <v>53</v>
      </c>
      <c r="B34" s="37">
        <v>26</v>
      </c>
      <c r="C34" s="34" t="s">
        <v>55</v>
      </c>
      <c r="D34" s="38">
        <v>0</v>
      </c>
      <c r="E34" s="38">
        <v>0</v>
      </c>
      <c r="F34" s="38">
        <v>0</v>
      </c>
      <c r="G34" s="38">
        <v>0</v>
      </c>
      <c r="H34" s="38">
        <v>0</v>
      </c>
      <c r="I34" s="38">
        <v>0</v>
      </c>
      <c r="J34" s="39">
        <f t="shared" si="0"/>
        <v>0</v>
      </c>
    </row>
    <row r="35" spans="1:10">
      <c r="A35" s="37">
        <v>60</v>
      </c>
      <c r="B35" s="37">
        <v>27</v>
      </c>
      <c r="C35" s="34" t="s">
        <v>56</v>
      </c>
      <c r="D35" s="38">
        <v>0</v>
      </c>
      <c r="E35" s="38">
        <v>237334</v>
      </c>
      <c r="F35" s="38">
        <v>0</v>
      </c>
      <c r="G35" s="38">
        <v>0</v>
      </c>
      <c r="H35" s="38">
        <v>237334</v>
      </c>
      <c r="I35" s="38">
        <v>-146618</v>
      </c>
      <c r="J35" s="39">
        <f t="shared" si="0"/>
        <v>90716</v>
      </c>
    </row>
    <row r="36" spans="1:10">
      <c r="A36" s="37">
        <v>950</v>
      </c>
      <c r="B36" s="37">
        <v>28</v>
      </c>
      <c r="C36" s="34" t="s">
        <v>57</v>
      </c>
      <c r="D36" s="38">
        <v>0</v>
      </c>
      <c r="E36" s="38">
        <v>248942</v>
      </c>
      <c r="F36" s="38">
        <v>0</v>
      </c>
      <c r="G36" s="38">
        <v>0</v>
      </c>
      <c r="H36" s="38">
        <v>248942</v>
      </c>
      <c r="I36" s="38">
        <v>140901</v>
      </c>
      <c r="J36" s="39">
        <f t="shared" si="0"/>
        <v>389843</v>
      </c>
    </row>
    <row r="37" spans="1:10">
      <c r="A37" s="37">
        <v>80</v>
      </c>
      <c r="B37" s="37">
        <v>29</v>
      </c>
      <c r="C37" s="34" t="s">
        <v>58</v>
      </c>
      <c r="D37" s="38">
        <v>0</v>
      </c>
      <c r="E37" s="38">
        <v>48887</v>
      </c>
      <c r="F37" s="38">
        <v>0</v>
      </c>
      <c r="G37" s="38">
        <v>0</v>
      </c>
      <c r="H37" s="38">
        <v>48887</v>
      </c>
      <c r="I37" s="38">
        <v>22389</v>
      </c>
      <c r="J37" s="39">
        <f t="shared" si="0"/>
        <v>71276</v>
      </c>
    </row>
    <row r="38" spans="1:10">
      <c r="A38" s="37">
        <v>81</v>
      </c>
      <c r="B38" s="37">
        <v>30</v>
      </c>
      <c r="C38" s="34" t="s">
        <v>59</v>
      </c>
      <c r="D38" s="38">
        <v>0</v>
      </c>
      <c r="E38" s="38">
        <v>17875</v>
      </c>
      <c r="F38" s="38">
        <v>0</v>
      </c>
      <c r="G38" s="38">
        <v>0</v>
      </c>
      <c r="H38" s="38">
        <v>17875</v>
      </c>
      <c r="I38" s="38">
        <v>8194</v>
      </c>
      <c r="J38" s="39">
        <f t="shared" si="0"/>
        <v>26069</v>
      </c>
    </row>
    <row r="39" spans="1:10">
      <c r="A39" s="37">
        <v>150</v>
      </c>
      <c r="B39" s="37">
        <v>31</v>
      </c>
      <c r="C39" s="34" t="s">
        <v>60</v>
      </c>
      <c r="D39" s="38">
        <v>0</v>
      </c>
      <c r="E39" s="38">
        <v>772</v>
      </c>
      <c r="F39" s="38">
        <v>0</v>
      </c>
      <c r="G39" s="38">
        <v>0</v>
      </c>
      <c r="H39" s="38">
        <v>772</v>
      </c>
      <c r="I39" s="38">
        <v>-3539</v>
      </c>
      <c r="J39" s="39">
        <f t="shared" si="0"/>
        <v>-2767</v>
      </c>
    </row>
    <row r="40" spans="1:10">
      <c r="A40" s="37">
        <v>82</v>
      </c>
      <c r="B40" s="37">
        <v>32</v>
      </c>
      <c r="C40" s="34" t="s">
        <v>61</v>
      </c>
      <c r="D40" s="38">
        <v>0</v>
      </c>
      <c r="E40" s="38">
        <v>60742</v>
      </c>
      <c r="F40" s="38">
        <v>0</v>
      </c>
      <c r="G40" s="38">
        <v>0</v>
      </c>
      <c r="H40" s="38">
        <v>60742</v>
      </c>
      <c r="I40" s="38">
        <v>24240</v>
      </c>
      <c r="J40" s="39">
        <f t="shared" si="0"/>
        <v>84982</v>
      </c>
    </row>
    <row r="41" spans="1:10">
      <c r="A41" s="37">
        <v>85</v>
      </c>
      <c r="B41" s="37">
        <v>33</v>
      </c>
      <c r="C41" s="34" t="s">
        <v>62</v>
      </c>
      <c r="D41" s="38">
        <v>0</v>
      </c>
      <c r="E41" s="38">
        <v>13214</v>
      </c>
      <c r="F41" s="38">
        <v>0</v>
      </c>
      <c r="G41" s="38">
        <v>0</v>
      </c>
      <c r="H41" s="38">
        <v>13214</v>
      </c>
      <c r="I41" s="38">
        <v>-3256</v>
      </c>
      <c r="J41" s="39">
        <f t="shared" si="0"/>
        <v>9958</v>
      </c>
    </row>
    <row r="42" spans="1:10">
      <c r="A42" s="37">
        <v>84</v>
      </c>
      <c r="B42" s="37">
        <v>34</v>
      </c>
      <c r="C42" s="34" t="s">
        <v>63</v>
      </c>
      <c r="D42" s="38">
        <v>0</v>
      </c>
      <c r="E42" s="38">
        <v>170</v>
      </c>
      <c r="F42" s="38">
        <v>0</v>
      </c>
      <c r="G42" s="38">
        <v>0</v>
      </c>
      <c r="H42" s="38">
        <v>170</v>
      </c>
      <c r="I42" s="38">
        <v>-1568</v>
      </c>
      <c r="J42" s="39">
        <f t="shared" si="0"/>
        <v>-1398</v>
      </c>
    </row>
    <row r="43" spans="1:10">
      <c r="A43" s="37">
        <v>83</v>
      </c>
      <c r="B43" s="37">
        <v>35</v>
      </c>
      <c r="C43" s="34" t="s">
        <v>64</v>
      </c>
      <c r="D43" s="38">
        <v>0</v>
      </c>
      <c r="E43" s="38">
        <v>148529</v>
      </c>
      <c r="F43" s="38">
        <v>0</v>
      </c>
      <c r="G43" s="38">
        <v>0</v>
      </c>
      <c r="H43" s="38">
        <v>148529</v>
      </c>
      <c r="I43" s="38">
        <v>-16528</v>
      </c>
      <c r="J43" s="39">
        <f t="shared" si="0"/>
        <v>132001</v>
      </c>
    </row>
    <row r="44" spans="1:10">
      <c r="A44" s="37">
        <v>70</v>
      </c>
      <c r="B44" s="37">
        <v>36</v>
      </c>
      <c r="C44" s="34" t="s">
        <v>65</v>
      </c>
      <c r="D44" s="38">
        <v>0</v>
      </c>
      <c r="E44" s="38">
        <v>87046</v>
      </c>
      <c r="F44" s="38">
        <v>0</v>
      </c>
      <c r="G44" s="38">
        <v>0</v>
      </c>
      <c r="H44" s="38">
        <v>87046</v>
      </c>
      <c r="I44" s="38">
        <v>35970</v>
      </c>
      <c r="J44" s="39">
        <f t="shared" si="0"/>
        <v>123016</v>
      </c>
    </row>
    <row r="45" spans="1:10">
      <c r="A45" s="37">
        <v>86</v>
      </c>
      <c r="B45" s="37">
        <v>37</v>
      </c>
      <c r="C45" s="34" t="s">
        <v>66</v>
      </c>
      <c r="D45" s="38">
        <v>0</v>
      </c>
      <c r="E45" s="38">
        <v>4693</v>
      </c>
      <c r="F45" s="38">
        <v>0</v>
      </c>
      <c r="G45" s="38">
        <v>0</v>
      </c>
      <c r="H45" s="38">
        <v>4693</v>
      </c>
      <c r="I45" s="38">
        <v>1793</v>
      </c>
      <c r="J45" s="39">
        <f t="shared" si="0"/>
        <v>6486</v>
      </c>
    </row>
    <row r="46" spans="1:10">
      <c r="A46" s="37">
        <v>180</v>
      </c>
      <c r="B46" s="37">
        <v>38</v>
      </c>
      <c r="C46" s="34" t="s">
        <v>67</v>
      </c>
      <c r="D46" s="38">
        <v>0</v>
      </c>
      <c r="E46" s="38">
        <v>70560</v>
      </c>
      <c r="F46" s="38">
        <v>0</v>
      </c>
      <c r="G46" s="38">
        <v>0</v>
      </c>
      <c r="H46" s="38">
        <v>70560</v>
      </c>
      <c r="I46" s="38">
        <v>35058</v>
      </c>
      <c r="J46" s="39">
        <f t="shared" si="0"/>
        <v>105618</v>
      </c>
    </row>
    <row r="47" spans="1:10">
      <c r="A47" s="37">
        <v>747</v>
      </c>
      <c r="B47" s="37">
        <v>39</v>
      </c>
      <c r="C47" s="34" t="s">
        <v>68</v>
      </c>
      <c r="D47" s="38">
        <v>0</v>
      </c>
      <c r="E47" s="38">
        <v>117671</v>
      </c>
      <c r="F47" s="38">
        <v>0</v>
      </c>
      <c r="G47" s="38">
        <v>0</v>
      </c>
      <c r="H47" s="38">
        <v>117671</v>
      </c>
      <c r="I47" s="38">
        <v>-51229</v>
      </c>
      <c r="J47" s="39">
        <f t="shared" si="0"/>
        <v>66442</v>
      </c>
    </row>
    <row r="48" spans="1:10">
      <c r="A48" s="37">
        <v>960</v>
      </c>
      <c r="B48" s="37">
        <v>206</v>
      </c>
      <c r="C48" s="34" t="s">
        <v>466</v>
      </c>
      <c r="D48" s="38">
        <v>0</v>
      </c>
      <c r="E48" s="38">
        <v>127157</v>
      </c>
      <c r="F48" s="38">
        <v>0</v>
      </c>
      <c r="G48" s="38">
        <v>0</v>
      </c>
      <c r="H48" s="38">
        <v>127157</v>
      </c>
      <c r="I48" s="38">
        <v>0</v>
      </c>
      <c r="J48" s="39">
        <f t="shared" si="0"/>
        <v>127157</v>
      </c>
    </row>
    <row r="49" spans="1:10">
      <c r="A49" s="37">
        <v>90</v>
      </c>
      <c r="B49" s="37">
        <v>40</v>
      </c>
      <c r="C49" s="34" t="s">
        <v>69</v>
      </c>
      <c r="D49" s="38">
        <v>0</v>
      </c>
      <c r="E49" s="38">
        <v>0</v>
      </c>
      <c r="F49" s="38">
        <v>0</v>
      </c>
      <c r="G49" s="38">
        <v>0</v>
      </c>
      <c r="H49" s="38">
        <v>0</v>
      </c>
      <c r="I49" s="38">
        <v>-30606</v>
      </c>
      <c r="J49" s="39">
        <f t="shared" si="0"/>
        <v>-30606</v>
      </c>
    </row>
    <row r="50" spans="1:10">
      <c r="A50" s="37">
        <v>90</v>
      </c>
      <c r="B50" s="37">
        <v>41</v>
      </c>
      <c r="C50" s="34" t="s">
        <v>70</v>
      </c>
      <c r="D50" s="38">
        <v>0</v>
      </c>
      <c r="E50" s="38">
        <v>9138</v>
      </c>
      <c r="F50" s="38">
        <v>0</v>
      </c>
      <c r="G50" s="38">
        <v>0</v>
      </c>
      <c r="H50" s="38">
        <v>9138</v>
      </c>
      <c r="I50" s="38">
        <v>6387</v>
      </c>
      <c r="J50" s="39">
        <f t="shared" si="0"/>
        <v>15525</v>
      </c>
    </row>
    <row r="51" spans="1:10">
      <c r="A51" s="46">
        <v>101</v>
      </c>
      <c r="B51" s="37">
        <v>42</v>
      </c>
      <c r="C51" s="34" t="s">
        <v>71</v>
      </c>
      <c r="D51" s="38">
        <v>0</v>
      </c>
      <c r="E51" s="38">
        <v>5642</v>
      </c>
      <c r="F51" s="38">
        <v>0</v>
      </c>
      <c r="G51" s="38">
        <v>0</v>
      </c>
      <c r="H51" s="38">
        <v>5642</v>
      </c>
      <c r="I51" s="38">
        <v>4878</v>
      </c>
      <c r="J51" s="39">
        <f t="shared" si="0"/>
        <v>10520</v>
      </c>
    </row>
    <row r="52" spans="1:10">
      <c r="A52" s="37">
        <v>102</v>
      </c>
      <c r="B52" s="37">
        <v>43</v>
      </c>
      <c r="C52" s="34" t="s">
        <v>72</v>
      </c>
      <c r="D52" s="38">
        <v>0</v>
      </c>
      <c r="E52" s="38">
        <v>195764</v>
      </c>
      <c r="F52" s="38">
        <v>0</v>
      </c>
      <c r="G52" s="38">
        <v>0</v>
      </c>
      <c r="H52" s="38">
        <v>195764</v>
      </c>
      <c r="I52" s="38">
        <v>114996</v>
      </c>
      <c r="J52" s="39">
        <f t="shared" si="0"/>
        <v>310760</v>
      </c>
    </row>
    <row r="53" spans="1:10">
      <c r="A53" s="37">
        <v>101</v>
      </c>
      <c r="B53" s="37">
        <v>203</v>
      </c>
      <c r="C53" s="34" t="s">
        <v>73</v>
      </c>
      <c r="D53" s="38">
        <v>0</v>
      </c>
      <c r="E53" s="38">
        <v>1003</v>
      </c>
      <c r="F53" s="38">
        <v>0</v>
      </c>
      <c r="G53" s="38">
        <v>0</v>
      </c>
      <c r="H53" s="38">
        <v>1003</v>
      </c>
      <c r="I53" s="38">
        <v>867</v>
      </c>
      <c r="J53" s="39">
        <f t="shared" si="0"/>
        <v>1870</v>
      </c>
    </row>
    <row r="54" spans="1:10">
      <c r="A54" s="37">
        <v>82</v>
      </c>
      <c r="B54" s="37">
        <v>44</v>
      </c>
      <c r="C54" s="34" t="s">
        <v>74</v>
      </c>
      <c r="D54" s="38">
        <v>0</v>
      </c>
      <c r="E54" s="38">
        <v>216541</v>
      </c>
      <c r="F54" s="38">
        <v>0</v>
      </c>
      <c r="G54" s="38">
        <v>0</v>
      </c>
      <c r="H54" s="38">
        <v>216541</v>
      </c>
      <c r="I54" s="38">
        <v>-45861</v>
      </c>
      <c r="J54" s="39">
        <f t="shared" si="0"/>
        <v>170680</v>
      </c>
    </row>
    <row r="55" spans="1:10">
      <c r="A55" s="37">
        <v>82</v>
      </c>
      <c r="B55" s="37">
        <v>45</v>
      </c>
      <c r="C55" s="34" t="s">
        <v>75</v>
      </c>
      <c r="D55" s="38">
        <v>0</v>
      </c>
      <c r="E55" s="38">
        <v>0</v>
      </c>
      <c r="F55" s="38">
        <v>0</v>
      </c>
      <c r="G55" s="38">
        <v>0</v>
      </c>
      <c r="H55" s="38">
        <v>0</v>
      </c>
      <c r="I55" s="38">
        <v>0</v>
      </c>
      <c r="J55" s="39">
        <f t="shared" si="0"/>
        <v>0</v>
      </c>
    </row>
    <row r="56" spans="1:10">
      <c r="A56" s="37">
        <v>130</v>
      </c>
      <c r="B56" s="37">
        <v>46</v>
      </c>
      <c r="C56" s="34" t="s">
        <v>76</v>
      </c>
      <c r="D56" s="38">
        <v>0</v>
      </c>
      <c r="E56" s="38">
        <v>1730772</v>
      </c>
      <c r="F56" s="38">
        <v>0</v>
      </c>
      <c r="G56" s="38">
        <v>0</v>
      </c>
      <c r="H56" s="38">
        <v>1730772</v>
      </c>
      <c r="I56" s="38">
        <v>-84230</v>
      </c>
      <c r="J56" s="39">
        <f t="shared" si="0"/>
        <v>1646542</v>
      </c>
    </row>
    <row r="57" spans="1:10">
      <c r="A57" s="37">
        <v>240</v>
      </c>
      <c r="B57" s="37">
        <v>47</v>
      </c>
      <c r="C57" s="34" t="s">
        <v>77</v>
      </c>
      <c r="D57" s="38">
        <v>0</v>
      </c>
      <c r="E57" s="38">
        <v>50184</v>
      </c>
      <c r="F57" s="38">
        <v>0</v>
      </c>
      <c r="G57" s="38">
        <v>0</v>
      </c>
      <c r="H57" s="38">
        <v>50184</v>
      </c>
      <c r="I57" s="38">
        <v>13759</v>
      </c>
      <c r="J57" s="39">
        <f t="shared" si="0"/>
        <v>63943</v>
      </c>
    </row>
    <row r="58" spans="1:10">
      <c r="A58" s="37">
        <v>908</v>
      </c>
      <c r="B58" s="37">
        <v>48</v>
      </c>
      <c r="C58" s="34" t="s">
        <v>78</v>
      </c>
      <c r="D58" s="38">
        <v>0</v>
      </c>
      <c r="E58" s="38">
        <v>225000</v>
      </c>
      <c r="F58" s="38">
        <v>0</v>
      </c>
      <c r="G58" s="38">
        <v>0</v>
      </c>
      <c r="H58" s="38">
        <v>225000</v>
      </c>
      <c r="I58" s="38">
        <v>44310</v>
      </c>
      <c r="J58" s="39">
        <f t="shared" si="0"/>
        <v>269310</v>
      </c>
    </row>
    <row r="59" spans="1:10">
      <c r="A59" s="37">
        <v>101</v>
      </c>
      <c r="B59" s="37">
        <v>49</v>
      </c>
      <c r="C59" s="34" t="s">
        <v>79</v>
      </c>
      <c r="D59" s="38">
        <v>0</v>
      </c>
      <c r="E59" s="38">
        <v>154</v>
      </c>
      <c r="F59" s="38">
        <v>0</v>
      </c>
      <c r="G59" s="38">
        <v>0</v>
      </c>
      <c r="H59" s="38">
        <v>154</v>
      </c>
      <c r="I59" s="38">
        <v>-470</v>
      </c>
      <c r="J59" s="39">
        <f t="shared" si="0"/>
        <v>-316</v>
      </c>
    </row>
    <row r="60" spans="1:10">
      <c r="A60" s="37">
        <v>300</v>
      </c>
      <c r="B60" s="37">
        <v>50</v>
      </c>
      <c r="C60" s="34" t="s">
        <v>80</v>
      </c>
      <c r="D60" s="38">
        <v>0</v>
      </c>
      <c r="E60" s="38">
        <v>0</v>
      </c>
      <c r="F60" s="38">
        <v>0</v>
      </c>
      <c r="G60" s="38">
        <v>0</v>
      </c>
      <c r="H60" s="38">
        <v>0</v>
      </c>
      <c r="I60" s="38">
        <v>0</v>
      </c>
      <c r="J60" s="39">
        <f t="shared" si="0"/>
        <v>0</v>
      </c>
    </row>
    <row r="61" spans="1:10">
      <c r="A61" s="37">
        <v>170</v>
      </c>
      <c r="B61" s="37">
        <v>51</v>
      </c>
      <c r="C61" s="34" t="s">
        <v>81</v>
      </c>
      <c r="D61" s="38">
        <v>0</v>
      </c>
      <c r="E61" s="38">
        <v>0</v>
      </c>
      <c r="F61" s="38">
        <v>0</v>
      </c>
      <c r="G61" s="38">
        <v>0</v>
      </c>
      <c r="H61" s="38">
        <v>0</v>
      </c>
      <c r="I61" s="38">
        <v>0</v>
      </c>
      <c r="J61" s="39">
        <f t="shared" si="0"/>
        <v>0</v>
      </c>
    </row>
    <row r="62" spans="1:10">
      <c r="A62" s="37">
        <v>360</v>
      </c>
      <c r="B62" s="37">
        <v>52</v>
      </c>
      <c r="C62" s="34" t="s">
        <v>82</v>
      </c>
      <c r="D62" s="38">
        <v>0</v>
      </c>
      <c r="E62" s="38">
        <v>27616</v>
      </c>
      <c r="F62" s="38">
        <v>0</v>
      </c>
      <c r="G62" s="38">
        <v>0</v>
      </c>
      <c r="H62" s="38">
        <v>27616</v>
      </c>
      <c r="I62" s="38">
        <v>194</v>
      </c>
      <c r="J62" s="39">
        <f t="shared" si="0"/>
        <v>27810</v>
      </c>
    </row>
    <row r="63" spans="1:10">
      <c r="A63" s="37">
        <v>300</v>
      </c>
      <c r="B63" s="37">
        <v>53</v>
      </c>
      <c r="C63" s="34" t="s">
        <v>83</v>
      </c>
      <c r="D63" s="38">
        <v>0</v>
      </c>
      <c r="E63" s="38">
        <v>210073</v>
      </c>
      <c r="F63" s="38">
        <v>0</v>
      </c>
      <c r="G63" s="38">
        <v>0</v>
      </c>
      <c r="H63" s="38">
        <v>210073</v>
      </c>
      <c r="I63" s="38">
        <v>-32648</v>
      </c>
      <c r="J63" s="39">
        <f t="shared" si="0"/>
        <v>177425</v>
      </c>
    </row>
    <row r="64" spans="1:10">
      <c r="A64" s="37">
        <v>315</v>
      </c>
      <c r="B64" s="37">
        <v>54</v>
      </c>
      <c r="C64" s="34" t="s">
        <v>84</v>
      </c>
      <c r="D64" s="38">
        <v>0</v>
      </c>
      <c r="E64" s="38">
        <v>68275</v>
      </c>
      <c r="F64" s="38">
        <v>0</v>
      </c>
      <c r="G64" s="38">
        <v>0</v>
      </c>
      <c r="H64" s="38">
        <v>68275</v>
      </c>
      <c r="I64" s="38">
        <v>59028</v>
      </c>
      <c r="J64" s="39">
        <f t="shared" si="0"/>
        <v>127303</v>
      </c>
    </row>
    <row r="65" spans="1:10">
      <c r="A65" s="37">
        <v>300</v>
      </c>
      <c r="B65" s="37">
        <v>55</v>
      </c>
      <c r="C65" s="34" t="s">
        <v>85</v>
      </c>
      <c r="D65" s="38">
        <v>0</v>
      </c>
      <c r="E65" s="38">
        <v>0</v>
      </c>
      <c r="F65" s="38">
        <v>0</v>
      </c>
      <c r="G65" s="38">
        <v>0</v>
      </c>
      <c r="H65" s="38">
        <v>0</v>
      </c>
      <c r="I65" s="38">
        <v>0</v>
      </c>
      <c r="J65" s="39">
        <f t="shared" si="0"/>
        <v>0</v>
      </c>
    </row>
    <row r="66" spans="1:10">
      <c r="A66" s="37">
        <v>330</v>
      </c>
      <c r="B66" s="37">
        <v>56</v>
      </c>
      <c r="C66" s="34" t="s">
        <v>86</v>
      </c>
      <c r="D66" s="38">
        <v>0</v>
      </c>
      <c r="E66" s="38">
        <v>4785</v>
      </c>
      <c r="F66" s="38">
        <v>0</v>
      </c>
      <c r="G66" s="38">
        <v>0</v>
      </c>
      <c r="H66" s="38">
        <v>4785</v>
      </c>
      <c r="I66" s="38">
        <v>2791</v>
      </c>
      <c r="J66" s="39">
        <f t="shared" si="0"/>
        <v>7576</v>
      </c>
    </row>
    <row r="67" spans="1:10">
      <c r="A67" s="37">
        <v>331</v>
      </c>
      <c r="B67" s="37">
        <v>57</v>
      </c>
      <c r="C67" s="34" t="s">
        <v>87</v>
      </c>
      <c r="D67" s="38">
        <v>0</v>
      </c>
      <c r="E67" s="38">
        <v>10829</v>
      </c>
      <c r="F67" s="38">
        <v>0</v>
      </c>
      <c r="G67" s="38">
        <v>0</v>
      </c>
      <c r="H67" s="38">
        <v>10829</v>
      </c>
      <c r="I67" s="38">
        <v>-563</v>
      </c>
      <c r="J67" s="39">
        <f t="shared" si="0"/>
        <v>10266</v>
      </c>
    </row>
    <row r="68" spans="1:10">
      <c r="A68" s="37">
        <v>333</v>
      </c>
      <c r="B68" s="37">
        <v>58</v>
      </c>
      <c r="C68" s="34" t="s">
        <v>88</v>
      </c>
      <c r="D68" s="38">
        <v>0</v>
      </c>
      <c r="E68" s="38">
        <v>2678</v>
      </c>
      <c r="F68" s="38">
        <v>0</v>
      </c>
      <c r="G68" s="38">
        <v>0</v>
      </c>
      <c r="H68" s="38">
        <v>2678</v>
      </c>
      <c r="I68" s="38">
        <v>2315</v>
      </c>
      <c r="J68" s="39">
        <f t="shared" si="0"/>
        <v>4993</v>
      </c>
    </row>
    <row r="69" spans="1:10">
      <c r="A69" s="37">
        <v>350</v>
      </c>
      <c r="B69" s="37">
        <v>59</v>
      </c>
      <c r="C69" s="34" t="s">
        <v>89</v>
      </c>
      <c r="D69" s="38">
        <v>0</v>
      </c>
      <c r="E69" s="38">
        <v>0</v>
      </c>
      <c r="F69" s="38">
        <v>0</v>
      </c>
      <c r="G69" s="38">
        <v>0</v>
      </c>
      <c r="H69" s="38">
        <v>0</v>
      </c>
      <c r="I69" s="38">
        <v>0</v>
      </c>
      <c r="J69" s="39">
        <f t="shared" si="0"/>
        <v>0</v>
      </c>
    </row>
    <row r="70" spans="1:10">
      <c r="A70" s="37">
        <v>350</v>
      </c>
      <c r="B70" s="37">
        <v>60</v>
      </c>
      <c r="C70" s="34" t="s">
        <v>90</v>
      </c>
      <c r="D70" s="38">
        <v>0</v>
      </c>
      <c r="E70" s="38">
        <v>154</v>
      </c>
      <c r="F70" s="38">
        <v>0</v>
      </c>
      <c r="G70" s="38">
        <v>0</v>
      </c>
      <c r="H70" s="38">
        <v>154</v>
      </c>
      <c r="I70" s="38">
        <v>133</v>
      </c>
      <c r="J70" s="39">
        <f t="shared" si="0"/>
        <v>287</v>
      </c>
    </row>
    <row r="71" spans="1:10">
      <c r="A71" s="37">
        <v>350</v>
      </c>
      <c r="B71" s="37">
        <v>61</v>
      </c>
      <c r="C71" s="34" t="s">
        <v>91</v>
      </c>
      <c r="D71" s="38">
        <v>0</v>
      </c>
      <c r="E71" s="38">
        <v>9185</v>
      </c>
      <c r="F71" s="38">
        <v>0</v>
      </c>
      <c r="G71" s="38">
        <v>0</v>
      </c>
      <c r="H71" s="38">
        <v>9185</v>
      </c>
      <c r="I71" s="38">
        <v>-1824</v>
      </c>
      <c r="J71" s="39">
        <f t="shared" si="0"/>
        <v>7361</v>
      </c>
    </row>
    <row r="72" spans="1:10">
      <c r="A72" s="37">
        <v>350</v>
      </c>
      <c r="B72" s="37">
        <v>62</v>
      </c>
      <c r="C72" s="34" t="s">
        <v>92</v>
      </c>
      <c r="D72" s="38">
        <v>0</v>
      </c>
      <c r="E72" s="38">
        <v>0</v>
      </c>
      <c r="F72" s="38">
        <v>0</v>
      </c>
      <c r="G72" s="38">
        <v>0</v>
      </c>
      <c r="H72" s="38">
        <v>0</v>
      </c>
      <c r="I72" s="38">
        <v>0</v>
      </c>
      <c r="J72" s="39">
        <f t="shared" si="0"/>
        <v>0</v>
      </c>
    </row>
    <row r="73" spans="1:10">
      <c r="A73" s="37">
        <v>350</v>
      </c>
      <c r="B73" s="37">
        <v>63</v>
      </c>
      <c r="C73" s="34" t="s">
        <v>93</v>
      </c>
      <c r="D73" s="38">
        <v>0</v>
      </c>
      <c r="E73" s="38">
        <v>0</v>
      </c>
      <c r="F73" s="38">
        <v>0</v>
      </c>
      <c r="G73" s="38">
        <v>0</v>
      </c>
      <c r="H73" s="38">
        <v>0</v>
      </c>
      <c r="I73" s="38">
        <v>0</v>
      </c>
      <c r="J73" s="39">
        <f t="shared" si="0"/>
        <v>0</v>
      </c>
    </row>
    <row r="74" spans="1:10">
      <c r="A74" s="37">
        <v>406</v>
      </c>
      <c r="B74" s="37">
        <v>64</v>
      </c>
      <c r="C74" s="34" t="s">
        <v>94</v>
      </c>
      <c r="D74" s="38">
        <v>0</v>
      </c>
      <c r="E74" s="38">
        <v>0</v>
      </c>
      <c r="F74" s="38">
        <v>0</v>
      </c>
      <c r="G74" s="38">
        <v>0</v>
      </c>
      <c r="H74" s="38">
        <v>0</v>
      </c>
      <c r="I74" s="38">
        <v>0</v>
      </c>
      <c r="J74" s="39">
        <f t="shared" si="0"/>
        <v>0</v>
      </c>
    </row>
    <row r="75" spans="1:10">
      <c r="A75" s="37">
        <v>402</v>
      </c>
      <c r="B75" s="37">
        <v>65</v>
      </c>
      <c r="C75" s="34" t="s">
        <v>95</v>
      </c>
      <c r="D75" s="38">
        <v>0</v>
      </c>
      <c r="E75" s="38">
        <v>0</v>
      </c>
      <c r="F75" s="38">
        <v>0</v>
      </c>
      <c r="G75" s="38">
        <v>0</v>
      </c>
      <c r="H75" s="38">
        <v>0</v>
      </c>
      <c r="I75" s="38">
        <v>0</v>
      </c>
      <c r="J75" s="39">
        <f t="shared" si="0"/>
        <v>0</v>
      </c>
    </row>
    <row r="76" spans="1:10">
      <c r="A76" s="37">
        <v>409</v>
      </c>
      <c r="B76" s="37">
        <v>66</v>
      </c>
      <c r="C76" s="34" t="s">
        <v>96</v>
      </c>
      <c r="D76" s="38">
        <v>0</v>
      </c>
      <c r="E76" s="38">
        <v>0</v>
      </c>
      <c r="F76" s="38">
        <v>0</v>
      </c>
      <c r="G76" s="38">
        <v>0</v>
      </c>
      <c r="H76" s="38">
        <v>0</v>
      </c>
      <c r="I76" s="38">
        <v>0</v>
      </c>
      <c r="J76" s="39">
        <f t="shared" ref="J76:J139" si="1">SUM(H76:I76)</f>
        <v>0</v>
      </c>
    </row>
    <row r="77" spans="1:10">
      <c r="A77" s="37">
        <v>409</v>
      </c>
      <c r="B77" s="37">
        <v>67</v>
      </c>
      <c r="C77" s="34" t="s">
        <v>97</v>
      </c>
      <c r="D77" s="38">
        <v>0</v>
      </c>
      <c r="E77" s="38">
        <v>813249</v>
      </c>
      <c r="F77" s="38">
        <v>0</v>
      </c>
      <c r="G77" s="38">
        <v>0</v>
      </c>
      <c r="H77" s="38">
        <v>813249</v>
      </c>
      <c r="I77" s="38">
        <v>50734</v>
      </c>
      <c r="J77" s="39">
        <f t="shared" si="1"/>
        <v>863983</v>
      </c>
    </row>
    <row r="78" spans="1:10">
      <c r="A78" s="37">
        <v>402</v>
      </c>
      <c r="B78" s="37">
        <v>68</v>
      </c>
      <c r="C78" s="34" t="s">
        <v>98</v>
      </c>
      <c r="D78" s="38">
        <v>0</v>
      </c>
      <c r="E78" s="38">
        <v>0</v>
      </c>
      <c r="F78" s="38">
        <v>0</v>
      </c>
      <c r="G78" s="38">
        <v>0</v>
      </c>
      <c r="H78" s="38">
        <v>0</v>
      </c>
      <c r="I78" s="38">
        <v>0</v>
      </c>
      <c r="J78" s="39">
        <f t="shared" si="1"/>
        <v>0</v>
      </c>
    </row>
    <row r="79" spans="1:10">
      <c r="A79" s="37">
        <v>406</v>
      </c>
      <c r="B79" s="37">
        <v>69</v>
      </c>
      <c r="C79" s="34" t="s">
        <v>99</v>
      </c>
      <c r="D79" s="38">
        <v>0</v>
      </c>
      <c r="E79" s="38">
        <v>0</v>
      </c>
      <c r="F79" s="38">
        <v>0</v>
      </c>
      <c r="G79" s="38">
        <v>0</v>
      </c>
      <c r="H79" s="38">
        <v>0</v>
      </c>
      <c r="I79" s="38">
        <v>0</v>
      </c>
      <c r="J79" s="39">
        <f t="shared" si="1"/>
        <v>0</v>
      </c>
    </row>
    <row r="80" spans="1:10">
      <c r="A80" s="37">
        <v>400</v>
      </c>
      <c r="B80" s="37">
        <v>70</v>
      </c>
      <c r="C80" s="34" t="s">
        <v>100</v>
      </c>
      <c r="D80" s="38">
        <v>0</v>
      </c>
      <c r="E80" s="38">
        <v>198550</v>
      </c>
      <c r="F80" s="38">
        <v>0</v>
      </c>
      <c r="G80" s="38">
        <v>0</v>
      </c>
      <c r="H80" s="38">
        <v>198550</v>
      </c>
      <c r="I80" s="38">
        <v>167213</v>
      </c>
      <c r="J80" s="39">
        <f t="shared" si="1"/>
        <v>365763</v>
      </c>
    </row>
    <row r="81" spans="1:10">
      <c r="A81" s="37">
        <v>402</v>
      </c>
      <c r="B81" s="37">
        <v>71</v>
      </c>
      <c r="C81" s="34" t="s">
        <v>101</v>
      </c>
      <c r="D81" s="38">
        <v>0</v>
      </c>
      <c r="E81" s="38">
        <v>72844</v>
      </c>
      <c r="F81" s="38">
        <v>0</v>
      </c>
      <c r="G81" s="38">
        <v>0</v>
      </c>
      <c r="H81" s="38">
        <v>72844</v>
      </c>
      <c r="I81" s="38">
        <v>25675</v>
      </c>
      <c r="J81" s="39">
        <f t="shared" si="1"/>
        <v>98519</v>
      </c>
    </row>
    <row r="82" spans="1:10">
      <c r="A82" s="37">
        <v>406</v>
      </c>
      <c r="B82" s="37">
        <v>72</v>
      </c>
      <c r="C82" s="34" t="s">
        <v>102</v>
      </c>
      <c r="D82" s="38">
        <v>0</v>
      </c>
      <c r="E82" s="38">
        <v>0</v>
      </c>
      <c r="F82" s="38">
        <v>0</v>
      </c>
      <c r="G82" s="38">
        <v>0</v>
      </c>
      <c r="H82" s="38">
        <v>0</v>
      </c>
      <c r="I82" s="38">
        <v>0</v>
      </c>
      <c r="J82" s="39">
        <f t="shared" si="1"/>
        <v>0</v>
      </c>
    </row>
    <row r="83" spans="1:10">
      <c r="A83" s="37">
        <v>402</v>
      </c>
      <c r="B83" s="37">
        <v>73</v>
      </c>
      <c r="C83" s="34" t="s">
        <v>103</v>
      </c>
      <c r="D83" s="38">
        <v>0</v>
      </c>
      <c r="E83" s="38">
        <v>0</v>
      </c>
      <c r="F83" s="38">
        <v>0</v>
      </c>
      <c r="G83" s="38">
        <v>0</v>
      </c>
      <c r="H83" s="38">
        <v>0</v>
      </c>
      <c r="I83" s="38">
        <v>0</v>
      </c>
      <c r="J83" s="39">
        <f t="shared" si="1"/>
        <v>0</v>
      </c>
    </row>
    <row r="84" spans="1:10">
      <c r="A84" s="37">
        <v>403</v>
      </c>
      <c r="B84" s="37">
        <v>74</v>
      </c>
      <c r="C84" s="34" t="s">
        <v>104</v>
      </c>
      <c r="D84" s="38">
        <v>0</v>
      </c>
      <c r="E84" s="38">
        <v>1031813</v>
      </c>
      <c r="F84" s="38">
        <v>0</v>
      </c>
      <c r="G84" s="38">
        <v>0</v>
      </c>
      <c r="H84" s="38">
        <v>1031813</v>
      </c>
      <c r="I84" s="38">
        <v>-111055</v>
      </c>
      <c r="J84" s="39">
        <f t="shared" si="1"/>
        <v>920758</v>
      </c>
    </row>
    <row r="85" spans="1:10">
      <c r="A85" s="37">
        <v>406</v>
      </c>
      <c r="B85" s="37">
        <v>75</v>
      </c>
      <c r="C85" s="34" t="s">
        <v>105</v>
      </c>
      <c r="D85" s="38">
        <v>0</v>
      </c>
      <c r="E85" s="38">
        <v>134258</v>
      </c>
      <c r="F85" s="38">
        <v>0</v>
      </c>
      <c r="G85" s="38">
        <v>0</v>
      </c>
      <c r="H85" s="38">
        <v>134258</v>
      </c>
      <c r="I85" s="38">
        <v>9442</v>
      </c>
      <c r="J85" s="39">
        <f t="shared" si="1"/>
        <v>143700</v>
      </c>
    </row>
    <row r="86" spans="1:10">
      <c r="A86" s="37">
        <v>406</v>
      </c>
      <c r="B86" s="37">
        <v>76</v>
      </c>
      <c r="C86" s="34" t="s">
        <v>106</v>
      </c>
      <c r="D86" s="38">
        <v>0</v>
      </c>
      <c r="E86" s="38">
        <v>54799</v>
      </c>
      <c r="F86" s="38">
        <v>0</v>
      </c>
      <c r="G86" s="38">
        <v>0</v>
      </c>
      <c r="H86" s="38">
        <v>54799</v>
      </c>
      <c r="I86" s="38">
        <v>15512</v>
      </c>
      <c r="J86" s="39">
        <f t="shared" si="1"/>
        <v>70311</v>
      </c>
    </row>
    <row r="87" spans="1:10">
      <c r="A87" s="37">
        <v>402</v>
      </c>
      <c r="B87" s="37">
        <v>77</v>
      </c>
      <c r="C87" s="34" t="s">
        <v>107</v>
      </c>
      <c r="D87" s="38">
        <v>0</v>
      </c>
      <c r="E87" s="38">
        <v>3689</v>
      </c>
      <c r="F87" s="38">
        <v>0</v>
      </c>
      <c r="G87" s="38">
        <v>0</v>
      </c>
      <c r="H87" s="38">
        <v>3689</v>
      </c>
      <c r="I87" s="38">
        <v>-2971</v>
      </c>
      <c r="J87" s="39">
        <f t="shared" si="1"/>
        <v>718</v>
      </c>
    </row>
    <row r="88" spans="1:10">
      <c r="A88" s="37">
        <v>406</v>
      </c>
      <c r="B88" s="37">
        <v>78</v>
      </c>
      <c r="C88" s="34" t="s">
        <v>108</v>
      </c>
      <c r="D88" s="38">
        <v>0</v>
      </c>
      <c r="E88" s="38">
        <v>115325</v>
      </c>
      <c r="F88" s="38">
        <v>0</v>
      </c>
      <c r="G88" s="38">
        <v>0</v>
      </c>
      <c r="H88" s="38">
        <v>115325</v>
      </c>
      <c r="I88" s="38">
        <v>-63986</v>
      </c>
      <c r="J88" s="39">
        <f t="shared" si="1"/>
        <v>51339</v>
      </c>
    </row>
    <row r="89" spans="1:10">
      <c r="A89" s="37">
        <v>406</v>
      </c>
      <c r="B89" s="37">
        <v>79</v>
      </c>
      <c r="C89" s="34" t="s">
        <v>109</v>
      </c>
      <c r="D89" s="38">
        <v>0</v>
      </c>
      <c r="E89" s="38">
        <v>0</v>
      </c>
      <c r="F89" s="38">
        <v>0</v>
      </c>
      <c r="G89" s="38">
        <v>0</v>
      </c>
      <c r="H89" s="38">
        <v>0</v>
      </c>
      <c r="I89" s="38">
        <v>-17707</v>
      </c>
      <c r="J89" s="39">
        <f t="shared" si="1"/>
        <v>-17707</v>
      </c>
    </row>
    <row r="90" spans="1:10">
      <c r="A90" s="37">
        <v>406</v>
      </c>
      <c r="B90" s="37">
        <v>80</v>
      </c>
      <c r="C90" s="34" t="s">
        <v>110</v>
      </c>
      <c r="D90" s="38">
        <v>0</v>
      </c>
      <c r="E90" s="38">
        <v>11485</v>
      </c>
      <c r="F90" s="38">
        <v>0</v>
      </c>
      <c r="G90" s="38">
        <v>0</v>
      </c>
      <c r="H90" s="38">
        <v>11485</v>
      </c>
      <c r="I90" s="38">
        <v>9929</v>
      </c>
      <c r="J90" s="39">
        <f t="shared" si="1"/>
        <v>21414</v>
      </c>
    </row>
    <row r="91" spans="1:10">
      <c r="A91" s="37">
        <v>709</v>
      </c>
      <c r="B91" s="37">
        <v>81</v>
      </c>
      <c r="C91" s="34" t="s">
        <v>111</v>
      </c>
      <c r="D91" s="38">
        <v>0</v>
      </c>
      <c r="E91" s="38">
        <v>86513</v>
      </c>
      <c r="F91" s="38">
        <v>0</v>
      </c>
      <c r="G91" s="38">
        <v>0</v>
      </c>
      <c r="H91" s="38">
        <v>86513</v>
      </c>
      <c r="I91" s="38">
        <v>-25059</v>
      </c>
      <c r="J91" s="39">
        <f t="shared" si="1"/>
        <v>61454</v>
      </c>
    </row>
    <row r="92" spans="1:10">
      <c r="A92" s="37">
        <v>709</v>
      </c>
      <c r="B92" s="37">
        <v>82</v>
      </c>
      <c r="C92" s="34" t="s">
        <v>112</v>
      </c>
      <c r="D92" s="38">
        <v>0</v>
      </c>
      <c r="E92" s="38">
        <v>175473</v>
      </c>
      <c r="F92" s="38">
        <v>0</v>
      </c>
      <c r="G92" s="38">
        <v>0</v>
      </c>
      <c r="H92" s="38">
        <v>175473</v>
      </c>
      <c r="I92" s="38">
        <v>-2970</v>
      </c>
      <c r="J92" s="39">
        <f t="shared" si="1"/>
        <v>172503</v>
      </c>
    </row>
    <row r="93" spans="1:10">
      <c r="A93" s="37">
        <v>709</v>
      </c>
      <c r="B93" s="37">
        <v>83</v>
      </c>
      <c r="C93" s="34" t="s">
        <v>113</v>
      </c>
      <c r="D93" s="38">
        <v>0</v>
      </c>
      <c r="E93" s="38">
        <v>76248</v>
      </c>
      <c r="F93" s="38">
        <v>0</v>
      </c>
      <c r="G93" s="38">
        <v>0</v>
      </c>
      <c r="H93" s="38">
        <v>76248</v>
      </c>
      <c r="I93" s="38">
        <v>23260</v>
      </c>
      <c r="J93" s="39">
        <f t="shared" si="1"/>
        <v>99508</v>
      </c>
    </row>
    <row r="94" spans="1:10">
      <c r="A94" s="37">
        <v>709</v>
      </c>
      <c r="B94" s="37">
        <v>84</v>
      </c>
      <c r="C94" s="34" t="s">
        <v>114</v>
      </c>
      <c r="D94" s="38">
        <v>0</v>
      </c>
      <c r="E94" s="38">
        <v>325375</v>
      </c>
      <c r="F94" s="38">
        <v>0</v>
      </c>
      <c r="G94" s="38">
        <v>0</v>
      </c>
      <c r="H94" s="38">
        <v>325375</v>
      </c>
      <c r="I94" s="38">
        <v>-58353</v>
      </c>
      <c r="J94" s="39">
        <f t="shared" si="1"/>
        <v>267022</v>
      </c>
    </row>
    <row r="95" spans="1:10">
      <c r="A95" s="37">
        <v>709</v>
      </c>
      <c r="B95" s="37">
        <v>85</v>
      </c>
      <c r="C95" s="34" t="s">
        <v>115</v>
      </c>
      <c r="D95" s="38">
        <v>0</v>
      </c>
      <c r="E95" s="38">
        <v>32100</v>
      </c>
      <c r="F95" s="38">
        <v>0</v>
      </c>
      <c r="G95" s="38">
        <v>0</v>
      </c>
      <c r="H95" s="38">
        <v>32100</v>
      </c>
      <c r="I95" s="38">
        <v>-19168</v>
      </c>
      <c r="J95" s="39">
        <f t="shared" si="1"/>
        <v>12932</v>
      </c>
    </row>
    <row r="96" spans="1:10">
      <c r="A96" s="37">
        <v>406</v>
      </c>
      <c r="B96" s="37">
        <v>86</v>
      </c>
      <c r="C96" s="34" t="s">
        <v>116</v>
      </c>
      <c r="D96" s="38">
        <v>0</v>
      </c>
      <c r="E96" s="38">
        <v>36414</v>
      </c>
      <c r="F96" s="38">
        <v>0</v>
      </c>
      <c r="G96" s="38">
        <v>0</v>
      </c>
      <c r="H96" s="38">
        <v>36414</v>
      </c>
      <c r="I96" s="38">
        <v>11900</v>
      </c>
      <c r="J96" s="39">
        <f t="shared" si="1"/>
        <v>48314</v>
      </c>
    </row>
    <row r="97" spans="1:10">
      <c r="A97" s="37">
        <v>709</v>
      </c>
      <c r="B97" s="37">
        <v>87</v>
      </c>
      <c r="C97" s="34" t="s">
        <v>117</v>
      </c>
      <c r="D97" s="38">
        <v>0</v>
      </c>
      <c r="E97" s="38">
        <v>12426</v>
      </c>
      <c r="F97" s="38">
        <v>0</v>
      </c>
      <c r="G97" s="38">
        <v>0</v>
      </c>
      <c r="H97" s="38">
        <v>12426</v>
      </c>
      <c r="I97" s="38">
        <v>10743</v>
      </c>
      <c r="J97" s="39">
        <f t="shared" si="1"/>
        <v>23169</v>
      </c>
    </row>
    <row r="98" spans="1:10">
      <c r="A98" s="37">
        <v>406</v>
      </c>
      <c r="B98" s="37">
        <v>88</v>
      </c>
      <c r="C98" s="34" t="s">
        <v>118</v>
      </c>
      <c r="D98" s="38">
        <v>0</v>
      </c>
      <c r="E98" s="38">
        <v>2763</v>
      </c>
      <c r="F98" s="38">
        <v>0</v>
      </c>
      <c r="G98" s="38">
        <v>0</v>
      </c>
      <c r="H98" s="38">
        <v>2763</v>
      </c>
      <c r="I98" s="38">
        <v>-13858</v>
      </c>
      <c r="J98" s="39">
        <f t="shared" si="1"/>
        <v>-11095</v>
      </c>
    </row>
    <row r="99" spans="1:10">
      <c r="A99" s="37">
        <v>709</v>
      </c>
      <c r="B99" s="37">
        <v>89</v>
      </c>
      <c r="C99" s="34" t="s">
        <v>119</v>
      </c>
      <c r="D99" s="38">
        <v>0</v>
      </c>
      <c r="E99" s="38">
        <v>22923</v>
      </c>
      <c r="F99" s="38">
        <v>0</v>
      </c>
      <c r="G99" s="38">
        <v>0</v>
      </c>
      <c r="H99" s="38">
        <v>22923</v>
      </c>
      <c r="I99" s="38">
        <v>19818</v>
      </c>
      <c r="J99" s="39">
        <f t="shared" si="1"/>
        <v>42741</v>
      </c>
    </row>
    <row r="100" spans="1:10">
      <c r="A100" s="37">
        <v>402</v>
      </c>
      <c r="B100" s="37">
        <v>90</v>
      </c>
      <c r="C100" s="34" t="s">
        <v>120</v>
      </c>
      <c r="D100" s="38">
        <v>0</v>
      </c>
      <c r="E100" s="38">
        <v>772</v>
      </c>
      <c r="F100" s="38">
        <v>0</v>
      </c>
      <c r="G100" s="38">
        <v>0</v>
      </c>
      <c r="H100" s="38">
        <v>772</v>
      </c>
      <c r="I100" s="38">
        <v>-6338</v>
      </c>
      <c r="J100" s="39">
        <f t="shared" si="1"/>
        <v>-5566</v>
      </c>
    </row>
    <row r="101" spans="1:10">
      <c r="A101" s="37">
        <v>406</v>
      </c>
      <c r="B101" s="37">
        <v>91</v>
      </c>
      <c r="C101" s="34" t="s">
        <v>121</v>
      </c>
      <c r="D101" s="38">
        <v>0</v>
      </c>
      <c r="E101" s="38">
        <v>0</v>
      </c>
      <c r="F101" s="38">
        <v>0</v>
      </c>
      <c r="G101" s="38">
        <v>0</v>
      </c>
      <c r="H101" s="38">
        <v>0</v>
      </c>
      <c r="I101" s="38">
        <v>0</v>
      </c>
      <c r="J101" s="39">
        <f t="shared" si="1"/>
        <v>0</v>
      </c>
    </row>
    <row r="102" spans="1:10">
      <c r="A102" s="37">
        <v>406</v>
      </c>
      <c r="B102" s="37">
        <v>92</v>
      </c>
      <c r="C102" s="34" t="s">
        <v>122</v>
      </c>
      <c r="D102" s="38">
        <v>0</v>
      </c>
      <c r="E102" s="38">
        <v>2207</v>
      </c>
      <c r="F102" s="38">
        <v>0</v>
      </c>
      <c r="G102" s="38">
        <v>0</v>
      </c>
      <c r="H102" s="38">
        <v>2207</v>
      </c>
      <c r="I102" s="38">
        <v>1319</v>
      </c>
      <c r="J102" s="39">
        <f t="shared" si="1"/>
        <v>3526</v>
      </c>
    </row>
    <row r="103" spans="1:10">
      <c r="A103" s="37">
        <v>406</v>
      </c>
      <c r="B103" s="37">
        <v>93</v>
      </c>
      <c r="C103" s="34" t="s">
        <v>123</v>
      </c>
      <c r="D103" s="38">
        <v>0</v>
      </c>
      <c r="E103" s="38">
        <v>0</v>
      </c>
      <c r="F103" s="38">
        <v>0</v>
      </c>
      <c r="G103" s="38">
        <v>0</v>
      </c>
      <c r="H103" s="38">
        <v>0</v>
      </c>
      <c r="I103" s="38">
        <v>0</v>
      </c>
      <c r="J103" s="39">
        <f t="shared" si="1"/>
        <v>0</v>
      </c>
    </row>
    <row r="104" spans="1:10">
      <c r="A104" s="37">
        <v>406</v>
      </c>
      <c r="B104" s="37">
        <v>94</v>
      </c>
      <c r="C104" s="34" t="s">
        <v>124</v>
      </c>
      <c r="D104" s="38">
        <v>0</v>
      </c>
      <c r="E104" s="38">
        <v>0</v>
      </c>
      <c r="F104" s="38">
        <v>0</v>
      </c>
      <c r="G104" s="38">
        <v>0</v>
      </c>
      <c r="H104" s="38">
        <v>0</v>
      </c>
      <c r="I104" s="38">
        <v>0</v>
      </c>
      <c r="J104" s="39">
        <f t="shared" si="1"/>
        <v>0</v>
      </c>
    </row>
    <row r="105" spans="1:10">
      <c r="A105" s="37">
        <v>406</v>
      </c>
      <c r="B105" s="37">
        <v>95</v>
      </c>
      <c r="C105" s="34" t="s">
        <v>125</v>
      </c>
      <c r="D105" s="38">
        <v>0</v>
      </c>
      <c r="E105" s="38">
        <v>0</v>
      </c>
      <c r="F105" s="38">
        <v>0</v>
      </c>
      <c r="G105" s="38">
        <v>0</v>
      </c>
      <c r="H105" s="38">
        <v>0</v>
      </c>
      <c r="I105" s="38">
        <v>0</v>
      </c>
      <c r="J105" s="39">
        <f t="shared" si="1"/>
        <v>0</v>
      </c>
    </row>
    <row r="106" spans="1:10">
      <c r="A106" s="37">
        <v>406</v>
      </c>
      <c r="B106" s="37">
        <v>96</v>
      </c>
      <c r="C106" s="34" t="s">
        <v>126</v>
      </c>
      <c r="D106" s="38">
        <v>0</v>
      </c>
      <c r="E106" s="38">
        <v>0</v>
      </c>
      <c r="F106" s="38">
        <v>0</v>
      </c>
      <c r="G106" s="38">
        <v>0</v>
      </c>
      <c r="H106" s="38">
        <v>0</v>
      </c>
      <c r="I106" s="38">
        <v>0</v>
      </c>
      <c r="J106" s="39">
        <f t="shared" si="1"/>
        <v>0</v>
      </c>
    </row>
    <row r="107" spans="1:10">
      <c r="A107" s="37">
        <v>406</v>
      </c>
      <c r="B107" s="37">
        <v>97</v>
      </c>
      <c r="C107" s="34" t="s">
        <v>127</v>
      </c>
      <c r="D107" s="38">
        <v>0</v>
      </c>
      <c r="E107" s="38">
        <v>0</v>
      </c>
      <c r="F107" s="38">
        <v>0</v>
      </c>
      <c r="G107" s="38">
        <v>0</v>
      </c>
      <c r="H107" s="38">
        <v>0</v>
      </c>
      <c r="I107" s="38">
        <v>0</v>
      </c>
      <c r="J107" s="39">
        <f t="shared" si="1"/>
        <v>0</v>
      </c>
    </row>
    <row r="108" spans="1:10">
      <c r="A108" s="37">
        <v>406</v>
      </c>
      <c r="B108" s="37">
        <v>98</v>
      </c>
      <c r="C108" s="34" t="s">
        <v>128</v>
      </c>
      <c r="D108" s="38">
        <v>0</v>
      </c>
      <c r="E108" s="38">
        <v>85255</v>
      </c>
      <c r="F108" s="38">
        <v>0</v>
      </c>
      <c r="G108" s="38">
        <v>0</v>
      </c>
      <c r="H108" s="38">
        <v>85255</v>
      </c>
      <c r="I108" s="38">
        <v>-9243</v>
      </c>
      <c r="J108" s="39">
        <f t="shared" si="1"/>
        <v>76012</v>
      </c>
    </row>
    <row r="109" spans="1:10">
      <c r="A109" s="37">
        <v>406</v>
      </c>
      <c r="B109" s="37">
        <v>99</v>
      </c>
      <c r="C109" s="34" t="s">
        <v>129</v>
      </c>
      <c r="D109" s="38">
        <v>0</v>
      </c>
      <c r="E109" s="38">
        <v>772</v>
      </c>
      <c r="F109" s="38">
        <v>0</v>
      </c>
      <c r="G109" s="38">
        <v>0</v>
      </c>
      <c r="H109" s="38">
        <v>772</v>
      </c>
      <c r="I109" s="38">
        <v>-1423</v>
      </c>
      <c r="J109" s="39">
        <f t="shared" si="1"/>
        <v>-651</v>
      </c>
    </row>
    <row r="110" spans="1:10">
      <c r="A110" s="37">
        <v>407</v>
      </c>
      <c r="B110" s="37">
        <v>100</v>
      </c>
      <c r="C110" s="34" t="s">
        <v>130</v>
      </c>
      <c r="D110" s="38">
        <v>0</v>
      </c>
      <c r="E110" s="38">
        <v>196150</v>
      </c>
      <c r="F110" s="38">
        <v>0</v>
      </c>
      <c r="G110" s="38">
        <v>0</v>
      </c>
      <c r="H110" s="38">
        <v>196150</v>
      </c>
      <c r="I110" s="38">
        <v>-10007</v>
      </c>
      <c r="J110" s="39">
        <f t="shared" si="1"/>
        <v>186143</v>
      </c>
    </row>
    <row r="111" spans="1:10">
      <c r="A111" s="37">
        <v>409</v>
      </c>
      <c r="B111" s="37">
        <v>101</v>
      </c>
      <c r="C111" s="34" t="s">
        <v>131</v>
      </c>
      <c r="D111" s="38">
        <v>0</v>
      </c>
      <c r="E111" s="38">
        <v>0</v>
      </c>
      <c r="F111" s="38">
        <v>0</v>
      </c>
      <c r="G111" s="38">
        <v>0</v>
      </c>
      <c r="H111" s="38">
        <v>0</v>
      </c>
      <c r="I111" s="38">
        <v>0</v>
      </c>
      <c r="J111" s="39">
        <f t="shared" si="1"/>
        <v>0</v>
      </c>
    </row>
    <row r="112" spans="1:10">
      <c r="A112" s="37">
        <v>407</v>
      </c>
      <c r="B112" s="37">
        <v>102</v>
      </c>
      <c r="C112" s="34" t="s">
        <v>132</v>
      </c>
      <c r="D112" s="38">
        <v>0</v>
      </c>
      <c r="E112" s="38">
        <v>705982</v>
      </c>
      <c r="F112" s="38">
        <v>0</v>
      </c>
      <c r="G112" s="38">
        <v>0</v>
      </c>
      <c r="H112" s="38">
        <v>705982</v>
      </c>
      <c r="I112" s="38">
        <v>83533</v>
      </c>
      <c r="J112" s="39">
        <f t="shared" si="1"/>
        <v>789515</v>
      </c>
    </row>
    <row r="113" spans="1:10">
      <c r="A113" s="37">
        <v>901</v>
      </c>
      <c r="B113" s="37">
        <v>103</v>
      </c>
      <c r="C113" s="34" t="s">
        <v>133</v>
      </c>
      <c r="D113" s="38">
        <v>0</v>
      </c>
      <c r="E113" s="38">
        <v>0</v>
      </c>
      <c r="F113" s="38">
        <v>0</v>
      </c>
      <c r="G113" s="38">
        <v>0</v>
      </c>
      <c r="H113" s="38">
        <v>0</v>
      </c>
      <c r="I113" s="38">
        <v>0</v>
      </c>
      <c r="J113" s="39">
        <f t="shared" si="1"/>
        <v>0</v>
      </c>
    </row>
    <row r="114" spans="1:10">
      <c r="A114" s="37">
        <v>901</v>
      </c>
      <c r="B114" s="37">
        <v>104</v>
      </c>
      <c r="C114" s="34" t="s">
        <v>134</v>
      </c>
      <c r="D114" s="38">
        <v>0</v>
      </c>
      <c r="E114" s="38">
        <v>3180</v>
      </c>
      <c r="F114" s="38">
        <v>0</v>
      </c>
      <c r="G114" s="38">
        <v>0</v>
      </c>
      <c r="H114" s="38">
        <v>3180</v>
      </c>
      <c r="I114" s="38">
        <v>-38465</v>
      </c>
      <c r="J114" s="39">
        <f t="shared" si="1"/>
        <v>-35285</v>
      </c>
    </row>
    <row r="115" spans="1:10">
      <c r="A115" s="37">
        <v>409</v>
      </c>
      <c r="B115" s="37">
        <v>105</v>
      </c>
      <c r="C115" s="34" t="s">
        <v>135</v>
      </c>
      <c r="D115" s="38">
        <v>0</v>
      </c>
      <c r="E115" s="38">
        <v>52808</v>
      </c>
      <c r="F115" s="38">
        <v>0</v>
      </c>
      <c r="G115" s="38">
        <v>0</v>
      </c>
      <c r="H115" s="38">
        <v>52808</v>
      </c>
      <c r="I115" s="38">
        <v>44076</v>
      </c>
      <c r="J115" s="39">
        <f t="shared" si="1"/>
        <v>96884</v>
      </c>
    </row>
    <row r="116" spans="1:10">
      <c r="A116" s="37">
        <v>901</v>
      </c>
      <c r="B116" s="37">
        <v>106</v>
      </c>
      <c r="C116" s="34" t="s">
        <v>136</v>
      </c>
      <c r="D116" s="38">
        <v>0</v>
      </c>
      <c r="E116" s="38">
        <v>9694</v>
      </c>
      <c r="F116" s="38">
        <v>0</v>
      </c>
      <c r="G116" s="38">
        <v>0</v>
      </c>
      <c r="H116" s="38">
        <v>9694</v>
      </c>
      <c r="I116" s="38">
        <v>8381</v>
      </c>
      <c r="J116" s="39">
        <f t="shared" si="1"/>
        <v>18075</v>
      </c>
    </row>
    <row r="117" spans="1:10">
      <c r="A117" s="37">
        <v>908</v>
      </c>
      <c r="B117" s="37">
        <v>107</v>
      </c>
      <c r="C117" s="34" t="s">
        <v>137</v>
      </c>
      <c r="D117" s="38">
        <v>0</v>
      </c>
      <c r="E117" s="38">
        <v>347241</v>
      </c>
      <c r="F117" s="38">
        <v>0</v>
      </c>
      <c r="G117" s="38">
        <v>0</v>
      </c>
      <c r="H117" s="38">
        <v>347241</v>
      </c>
      <c r="I117" s="38">
        <v>3460</v>
      </c>
      <c r="J117" s="39">
        <f t="shared" si="1"/>
        <v>350701</v>
      </c>
    </row>
    <row r="118" spans="1:10">
      <c r="A118" s="37">
        <v>400</v>
      </c>
      <c r="B118" s="37">
        <v>108</v>
      </c>
      <c r="C118" s="34" t="s">
        <v>138</v>
      </c>
      <c r="D118" s="38">
        <v>0</v>
      </c>
      <c r="E118" s="38">
        <v>0</v>
      </c>
      <c r="F118" s="38">
        <v>0</v>
      </c>
      <c r="G118" s="38">
        <v>0</v>
      </c>
      <c r="H118" s="38">
        <v>0</v>
      </c>
      <c r="I118" s="38">
        <v>0</v>
      </c>
      <c r="J118" s="39">
        <f t="shared" si="1"/>
        <v>0</v>
      </c>
    </row>
    <row r="119" spans="1:10">
      <c r="A119" s="37">
        <v>402</v>
      </c>
      <c r="B119" s="37">
        <v>109</v>
      </c>
      <c r="C119" s="34" t="s">
        <v>139</v>
      </c>
      <c r="D119" s="38">
        <v>0</v>
      </c>
      <c r="E119" s="38">
        <v>20206</v>
      </c>
      <c r="F119" s="38">
        <v>0</v>
      </c>
      <c r="G119" s="38">
        <v>0</v>
      </c>
      <c r="H119" s="38">
        <v>20206</v>
      </c>
      <c r="I119" s="38">
        <v>-19513</v>
      </c>
      <c r="J119" s="39">
        <f t="shared" si="1"/>
        <v>693</v>
      </c>
    </row>
    <row r="120" spans="1:10">
      <c r="A120" s="37">
        <v>402</v>
      </c>
      <c r="B120" s="37">
        <v>110</v>
      </c>
      <c r="C120" s="34" t="s">
        <v>140</v>
      </c>
      <c r="D120" s="38">
        <v>0</v>
      </c>
      <c r="E120" s="38">
        <v>5187</v>
      </c>
      <c r="F120" s="38">
        <v>0</v>
      </c>
      <c r="G120" s="38">
        <v>0</v>
      </c>
      <c r="H120" s="38">
        <v>5187</v>
      </c>
      <c r="I120" s="38">
        <v>-12928</v>
      </c>
      <c r="J120" s="39">
        <f t="shared" si="1"/>
        <v>-7741</v>
      </c>
    </row>
    <row r="121" spans="1:10">
      <c r="A121" s="37">
        <v>406</v>
      </c>
      <c r="B121" s="37">
        <v>111</v>
      </c>
      <c r="C121" s="34" t="s">
        <v>141</v>
      </c>
      <c r="D121" s="38">
        <v>0</v>
      </c>
      <c r="E121" s="38">
        <v>41439</v>
      </c>
      <c r="F121" s="38">
        <v>0</v>
      </c>
      <c r="G121" s="38">
        <v>0</v>
      </c>
      <c r="H121" s="38">
        <v>41439</v>
      </c>
      <c r="I121" s="38">
        <v>-11710</v>
      </c>
      <c r="J121" s="39">
        <f t="shared" si="1"/>
        <v>29729</v>
      </c>
    </row>
    <row r="122" spans="1:10">
      <c r="A122" s="37">
        <v>409</v>
      </c>
      <c r="B122" s="37">
        <v>112</v>
      </c>
      <c r="C122" s="34" t="s">
        <v>142</v>
      </c>
      <c r="D122" s="38">
        <v>0</v>
      </c>
      <c r="E122" s="38">
        <v>0</v>
      </c>
      <c r="F122" s="38">
        <v>0</v>
      </c>
      <c r="G122" s="38">
        <v>0</v>
      </c>
      <c r="H122" s="38">
        <v>0</v>
      </c>
      <c r="I122" s="38">
        <v>0</v>
      </c>
      <c r="J122" s="39">
        <f t="shared" si="1"/>
        <v>0</v>
      </c>
    </row>
    <row r="123" spans="1:10">
      <c r="A123" s="37">
        <v>406</v>
      </c>
      <c r="B123" s="37">
        <v>113</v>
      </c>
      <c r="C123" s="34" t="s">
        <v>143</v>
      </c>
      <c r="D123" s="38">
        <v>0</v>
      </c>
      <c r="E123" s="38">
        <v>9123</v>
      </c>
      <c r="F123" s="38">
        <v>0</v>
      </c>
      <c r="G123" s="38">
        <v>0</v>
      </c>
      <c r="H123" s="38">
        <v>9123</v>
      </c>
      <c r="I123" s="38">
        <v>-17308</v>
      </c>
      <c r="J123" s="39">
        <f t="shared" si="1"/>
        <v>-8185</v>
      </c>
    </row>
    <row r="124" spans="1:10">
      <c r="A124" s="37">
        <v>431</v>
      </c>
      <c r="B124" s="37">
        <v>114</v>
      </c>
      <c r="C124" s="34" t="s">
        <v>144</v>
      </c>
      <c r="D124" s="38">
        <v>0</v>
      </c>
      <c r="E124" s="38">
        <v>36260</v>
      </c>
      <c r="F124" s="38">
        <v>0</v>
      </c>
      <c r="G124" s="38">
        <v>0</v>
      </c>
      <c r="H124" s="38">
        <v>36260</v>
      </c>
      <c r="I124" s="38">
        <v>17064</v>
      </c>
      <c r="J124" s="39">
        <f t="shared" si="1"/>
        <v>53324</v>
      </c>
    </row>
    <row r="125" spans="1:10">
      <c r="A125" s="37">
        <v>431</v>
      </c>
      <c r="B125" s="37">
        <v>115</v>
      </c>
      <c r="C125" s="34" t="s">
        <v>145</v>
      </c>
      <c r="D125" s="38">
        <v>0</v>
      </c>
      <c r="E125" s="38">
        <v>1698</v>
      </c>
      <c r="F125" s="38">
        <v>0</v>
      </c>
      <c r="G125" s="38">
        <v>0</v>
      </c>
      <c r="H125" s="38">
        <v>1698</v>
      </c>
      <c r="I125" s="38">
        <v>-10560</v>
      </c>
      <c r="J125" s="39">
        <f t="shared" si="1"/>
        <v>-8862</v>
      </c>
    </row>
    <row r="126" spans="1:10">
      <c r="A126" s="37">
        <v>654</v>
      </c>
      <c r="B126" s="37">
        <v>116</v>
      </c>
      <c r="C126" s="34" t="s">
        <v>146</v>
      </c>
      <c r="D126" s="38">
        <v>0</v>
      </c>
      <c r="E126" s="38">
        <v>307979</v>
      </c>
      <c r="F126" s="38">
        <v>0</v>
      </c>
      <c r="G126" s="38">
        <v>0</v>
      </c>
      <c r="H126" s="38">
        <v>307979</v>
      </c>
      <c r="I126" s="38">
        <v>-20178</v>
      </c>
      <c r="J126" s="39">
        <f t="shared" si="1"/>
        <v>287801</v>
      </c>
    </row>
    <row r="127" spans="1:10">
      <c r="A127" s="37">
        <v>654</v>
      </c>
      <c r="B127" s="37">
        <v>117</v>
      </c>
      <c r="C127" s="34" t="s">
        <v>147</v>
      </c>
      <c r="D127" s="38">
        <v>0</v>
      </c>
      <c r="E127" s="38">
        <v>0</v>
      </c>
      <c r="F127" s="38">
        <v>0</v>
      </c>
      <c r="G127" s="38">
        <v>0</v>
      </c>
      <c r="H127" s="38">
        <v>0</v>
      </c>
      <c r="I127" s="38">
        <v>0</v>
      </c>
      <c r="J127" s="39">
        <f t="shared" si="1"/>
        <v>0</v>
      </c>
    </row>
    <row r="128" spans="1:10">
      <c r="A128" s="37">
        <v>440</v>
      </c>
      <c r="B128" s="37">
        <v>118</v>
      </c>
      <c r="C128" s="34" t="s">
        <v>148</v>
      </c>
      <c r="D128" s="38">
        <v>0</v>
      </c>
      <c r="E128" s="38">
        <v>0</v>
      </c>
      <c r="F128" s="38">
        <v>0</v>
      </c>
      <c r="G128" s="38">
        <v>0</v>
      </c>
      <c r="H128" s="38">
        <v>0</v>
      </c>
      <c r="I128" s="38">
        <v>0</v>
      </c>
      <c r="J128" s="39">
        <f t="shared" si="1"/>
        <v>0</v>
      </c>
    </row>
    <row r="129" spans="1:10">
      <c r="A129" s="37">
        <v>440</v>
      </c>
      <c r="B129" s="37">
        <v>119</v>
      </c>
      <c r="C129" s="34" t="s">
        <v>149</v>
      </c>
      <c r="D129" s="38">
        <v>0</v>
      </c>
      <c r="E129" s="38">
        <v>4524744</v>
      </c>
      <c r="F129" s="38">
        <v>0</v>
      </c>
      <c r="G129" s="38">
        <v>0</v>
      </c>
      <c r="H129" s="38">
        <v>4524744</v>
      </c>
      <c r="I129" s="38">
        <v>-235561</v>
      </c>
      <c r="J129" s="39">
        <f t="shared" si="1"/>
        <v>4289183</v>
      </c>
    </row>
    <row r="130" spans="1:10">
      <c r="A130" s="37">
        <v>440</v>
      </c>
      <c r="B130" s="37">
        <v>120</v>
      </c>
      <c r="C130" s="34" t="s">
        <v>150</v>
      </c>
      <c r="D130" s="38">
        <v>0</v>
      </c>
      <c r="E130" s="38">
        <v>23201</v>
      </c>
      <c r="F130" s="38">
        <v>0</v>
      </c>
      <c r="G130" s="38">
        <v>0</v>
      </c>
      <c r="H130" s="38">
        <v>23201</v>
      </c>
      <c r="I130" s="38">
        <v>16831</v>
      </c>
      <c r="J130" s="39">
        <f t="shared" si="1"/>
        <v>40032</v>
      </c>
    </row>
    <row r="131" spans="1:10">
      <c r="A131" s="37">
        <v>440</v>
      </c>
      <c r="B131" s="37">
        <v>121</v>
      </c>
      <c r="C131" s="34" t="s">
        <v>151</v>
      </c>
      <c r="D131" s="38">
        <v>0</v>
      </c>
      <c r="E131" s="38">
        <v>0</v>
      </c>
      <c r="F131" s="38">
        <v>0</v>
      </c>
      <c r="G131" s="38">
        <v>0</v>
      </c>
      <c r="H131" s="38">
        <v>0</v>
      </c>
      <c r="I131" s="38">
        <v>0</v>
      </c>
      <c r="J131" s="39">
        <f t="shared" si="1"/>
        <v>0</v>
      </c>
    </row>
    <row r="132" spans="1:10">
      <c r="A132" s="37">
        <v>652</v>
      </c>
      <c r="B132" s="37">
        <v>122</v>
      </c>
      <c r="C132" s="34" t="s">
        <v>152</v>
      </c>
      <c r="D132" s="38">
        <v>0</v>
      </c>
      <c r="E132" s="38">
        <v>77575</v>
      </c>
      <c r="F132" s="38">
        <v>0</v>
      </c>
      <c r="G132" s="38">
        <v>0</v>
      </c>
      <c r="H132" s="38">
        <v>77575</v>
      </c>
      <c r="I132" s="38">
        <v>-153173</v>
      </c>
      <c r="J132" s="39">
        <f t="shared" si="1"/>
        <v>-75598</v>
      </c>
    </row>
    <row r="133" spans="1:10">
      <c r="A133" s="37">
        <v>653</v>
      </c>
      <c r="B133" s="37">
        <v>123</v>
      </c>
      <c r="C133" s="34" t="s">
        <v>153</v>
      </c>
      <c r="D133" s="38">
        <v>0</v>
      </c>
      <c r="E133" s="38">
        <v>41555</v>
      </c>
      <c r="F133" s="38">
        <v>0</v>
      </c>
      <c r="G133" s="38">
        <v>0</v>
      </c>
      <c r="H133" s="38">
        <v>41555</v>
      </c>
      <c r="I133" s="38">
        <v>22848</v>
      </c>
      <c r="J133" s="39">
        <f t="shared" si="1"/>
        <v>64403</v>
      </c>
    </row>
    <row r="134" spans="1:10">
      <c r="A134" s="37">
        <v>650</v>
      </c>
      <c r="B134" s="37">
        <v>124</v>
      </c>
      <c r="C134" s="34" t="s">
        <v>154</v>
      </c>
      <c r="D134" s="38">
        <v>0</v>
      </c>
      <c r="E134" s="38">
        <v>0</v>
      </c>
      <c r="F134" s="38">
        <v>0</v>
      </c>
      <c r="G134" s="38">
        <v>0</v>
      </c>
      <c r="H134" s="38">
        <v>0</v>
      </c>
      <c r="I134" s="38">
        <v>0</v>
      </c>
      <c r="J134" s="39">
        <f t="shared" si="1"/>
        <v>0</v>
      </c>
    </row>
    <row r="135" spans="1:10">
      <c r="A135" s="37">
        <v>440</v>
      </c>
      <c r="B135" s="37">
        <v>125</v>
      </c>
      <c r="C135" s="34" t="s">
        <v>155</v>
      </c>
      <c r="D135" s="38">
        <v>0</v>
      </c>
      <c r="E135" s="38">
        <v>0</v>
      </c>
      <c r="F135" s="38">
        <v>0</v>
      </c>
      <c r="G135" s="38">
        <v>0</v>
      </c>
      <c r="H135" s="38">
        <v>0</v>
      </c>
      <c r="I135" s="38">
        <v>0</v>
      </c>
      <c r="J135" s="39">
        <f t="shared" si="1"/>
        <v>0</v>
      </c>
    </row>
    <row r="136" spans="1:10">
      <c r="A136" s="37">
        <v>650</v>
      </c>
      <c r="B136" s="37">
        <v>126</v>
      </c>
      <c r="C136" s="34" t="s">
        <v>156</v>
      </c>
      <c r="D136" s="38">
        <v>0</v>
      </c>
      <c r="E136" s="38">
        <v>0</v>
      </c>
      <c r="F136" s="38">
        <v>0</v>
      </c>
      <c r="G136" s="38">
        <v>0</v>
      </c>
      <c r="H136" s="38">
        <v>0</v>
      </c>
      <c r="I136" s="38">
        <v>0</v>
      </c>
      <c r="J136" s="39">
        <f t="shared" si="1"/>
        <v>0</v>
      </c>
    </row>
    <row r="137" spans="1:10">
      <c r="A137" s="37">
        <v>230</v>
      </c>
      <c r="B137" s="37">
        <v>127</v>
      </c>
      <c r="C137" s="34" t="s">
        <v>157</v>
      </c>
      <c r="D137" s="38">
        <v>0</v>
      </c>
      <c r="E137" s="38">
        <v>33358</v>
      </c>
      <c r="F137" s="38">
        <v>0</v>
      </c>
      <c r="G137" s="38">
        <v>0</v>
      </c>
      <c r="H137" s="38">
        <v>33358</v>
      </c>
      <c r="I137" s="38">
        <v>-3038</v>
      </c>
      <c r="J137" s="39">
        <f t="shared" si="1"/>
        <v>30320</v>
      </c>
    </row>
    <row r="138" spans="1:10">
      <c r="A138" s="37">
        <v>650</v>
      </c>
      <c r="B138" s="37">
        <v>128</v>
      </c>
      <c r="C138" s="34" t="s">
        <v>158</v>
      </c>
      <c r="D138" s="38">
        <v>0</v>
      </c>
      <c r="E138" s="38">
        <v>0</v>
      </c>
      <c r="F138" s="38">
        <v>0</v>
      </c>
      <c r="G138" s="38">
        <v>0</v>
      </c>
      <c r="H138" s="38">
        <v>0</v>
      </c>
      <c r="I138" s="38">
        <v>0</v>
      </c>
      <c r="J138" s="39">
        <f t="shared" si="1"/>
        <v>0</v>
      </c>
    </row>
    <row r="139" spans="1:10">
      <c r="A139" s="37">
        <v>660</v>
      </c>
      <c r="B139" s="37">
        <v>129</v>
      </c>
      <c r="C139" s="34" t="s">
        <v>159</v>
      </c>
      <c r="D139" s="38">
        <v>0</v>
      </c>
      <c r="E139" s="38">
        <v>48763</v>
      </c>
      <c r="F139" s="38">
        <v>0</v>
      </c>
      <c r="G139" s="38">
        <v>0</v>
      </c>
      <c r="H139" s="38">
        <v>48763</v>
      </c>
      <c r="I139" s="38">
        <v>-5002</v>
      </c>
      <c r="J139" s="39">
        <f t="shared" si="1"/>
        <v>43761</v>
      </c>
    </row>
    <row r="140" spans="1:10">
      <c r="A140" s="37">
        <v>743</v>
      </c>
      <c r="B140" s="37">
        <v>130</v>
      </c>
      <c r="C140" s="34" t="s">
        <v>160</v>
      </c>
      <c r="D140" s="38">
        <v>0</v>
      </c>
      <c r="E140" s="38">
        <v>0</v>
      </c>
      <c r="F140" s="38">
        <v>0</v>
      </c>
      <c r="G140" s="38">
        <v>0</v>
      </c>
      <c r="H140" s="38">
        <v>0</v>
      </c>
      <c r="I140" s="38">
        <v>0</v>
      </c>
      <c r="J140" s="39">
        <f t="shared" ref="J140:J203" si="2">SUM(H140:I140)</f>
        <v>0</v>
      </c>
    </row>
    <row r="141" spans="1:10">
      <c r="A141" s="37">
        <v>741</v>
      </c>
      <c r="B141" s="37">
        <v>131</v>
      </c>
      <c r="C141" s="34" t="s">
        <v>161</v>
      </c>
      <c r="D141" s="38">
        <v>0</v>
      </c>
      <c r="E141" s="38">
        <v>528016</v>
      </c>
      <c r="F141" s="38">
        <v>0</v>
      </c>
      <c r="G141" s="38">
        <v>0</v>
      </c>
      <c r="H141" s="38">
        <v>528016</v>
      </c>
      <c r="I141" s="38">
        <v>-13143</v>
      </c>
      <c r="J141" s="39">
        <f t="shared" si="2"/>
        <v>514873</v>
      </c>
    </row>
    <row r="142" spans="1:10">
      <c r="A142" s="37">
        <v>754</v>
      </c>
      <c r="B142" s="37">
        <v>132</v>
      </c>
      <c r="C142" s="34" t="s">
        <v>162</v>
      </c>
      <c r="D142" s="38">
        <v>0</v>
      </c>
      <c r="E142" s="38">
        <v>119084</v>
      </c>
      <c r="F142" s="38">
        <v>0</v>
      </c>
      <c r="G142" s="38">
        <v>0</v>
      </c>
      <c r="H142" s="38">
        <v>119084</v>
      </c>
      <c r="I142" s="38">
        <v>52720</v>
      </c>
      <c r="J142" s="39">
        <f t="shared" si="2"/>
        <v>171804</v>
      </c>
    </row>
    <row r="143" spans="1:10">
      <c r="A143" s="37">
        <v>54</v>
      </c>
      <c r="B143" s="37">
        <v>133</v>
      </c>
      <c r="C143" s="34" t="s">
        <v>163</v>
      </c>
      <c r="D143" s="38">
        <v>0</v>
      </c>
      <c r="E143" s="38">
        <v>8521</v>
      </c>
      <c r="F143" s="38">
        <v>0</v>
      </c>
      <c r="G143" s="38">
        <v>0</v>
      </c>
      <c r="H143" s="38">
        <v>8521</v>
      </c>
      <c r="I143" s="38">
        <v>-549</v>
      </c>
      <c r="J143" s="39">
        <f t="shared" si="2"/>
        <v>7972</v>
      </c>
    </row>
    <row r="144" spans="1:10">
      <c r="A144" s="37">
        <v>656</v>
      </c>
      <c r="B144" s="37">
        <v>134</v>
      </c>
      <c r="C144" s="34" t="s">
        <v>164</v>
      </c>
      <c r="D144" s="38">
        <v>0</v>
      </c>
      <c r="E144" s="38">
        <v>10119</v>
      </c>
      <c r="F144" s="38">
        <v>0</v>
      </c>
      <c r="G144" s="38">
        <v>0</v>
      </c>
      <c r="H144" s="38">
        <v>10119</v>
      </c>
      <c r="I144" s="38">
        <v>-12562</v>
      </c>
      <c r="J144" s="39">
        <f t="shared" si="2"/>
        <v>-2443</v>
      </c>
    </row>
    <row r="145" spans="1:10">
      <c r="A145" s="37">
        <v>741</v>
      </c>
      <c r="B145" s="37">
        <v>135</v>
      </c>
      <c r="C145" s="34" t="s">
        <v>165</v>
      </c>
      <c r="D145" s="38">
        <v>0</v>
      </c>
      <c r="E145" s="38">
        <v>0</v>
      </c>
      <c r="F145" s="38">
        <v>0</v>
      </c>
      <c r="G145" s="38">
        <v>0</v>
      </c>
      <c r="H145" s="38">
        <v>0</v>
      </c>
      <c r="I145" s="38">
        <v>0</v>
      </c>
      <c r="J145" s="39">
        <f t="shared" si="2"/>
        <v>0</v>
      </c>
    </row>
    <row r="146" spans="1:10">
      <c r="A146" s="37">
        <v>741</v>
      </c>
      <c r="B146" s="37">
        <v>136</v>
      </c>
      <c r="C146" s="34" t="s">
        <v>166</v>
      </c>
      <c r="D146" s="38">
        <v>0</v>
      </c>
      <c r="E146" s="38">
        <v>0</v>
      </c>
      <c r="F146" s="38">
        <v>0</v>
      </c>
      <c r="G146" s="38">
        <v>0</v>
      </c>
      <c r="H146" s="38">
        <v>0</v>
      </c>
      <c r="I146" s="38">
        <v>0</v>
      </c>
      <c r="J146" s="39">
        <f t="shared" si="2"/>
        <v>0</v>
      </c>
    </row>
    <row r="147" spans="1:10">
      <c r="A147" s="37">
        <v>748</v>
      </c>
      <c r="B147" s="37">
        <v>137</v>
      </c>
      <c r="C147" s="34" t="s">
        <v>167</v>
      </c>
      <c r="D147" s="38">
        <v>0</v>
      </c>
      <c r="E147" s="38">
        <v>356935</v>
      </c>
      <c r="F147" s="38">
        <v>0</v>
      </c>
      <c r="G147" s="38">
        <v>0</v>
      </c>
      <c r="H147" s="38">
        <v>356935</v>
      </c>
      <c r="I147" s="38">
        <v>7468</v>
      </c>
      <c r="J147" s="39">
        <f t="shared" si="2"/>
        <v>364403</v>
      </c>
    </row>
    <row r="148" spans="1:10">
      <c r="A148" s="37">
        <v>748</v>
      </c>
      <c r="B148" s="37">
        <v>138</v>
      </c>
      <c r="C148" s="34" t="s">
        <v>168</v>
      </c>
      <c r="D148" s="38">
        <v>0</v>
      </c>
      <c r="E148" s="38">
        <v>465877</v>
      </c>
      <c r="F148" s="38">
        <v>0</v>
      </c>
      <c r="G148" s="38">
        <v>0</v>
      </c>
      <c r="H148" s="38">
        <v>465877</v>
      </c>
      <c r="I148" s="38">
        <v>-198579</v>
      </c>
      <c r="J148" s="39">
        <f t="shared" si="2"/>
        <v>267298</v>
      </c>
    </row>
    <row r="149" spans="1:10">
      <c r="A149" s="37">
        <v>741</v>
      </c>
      <c r="B149" s="37">
        <v>139</v>
      </c>
      <c r="C149" s="34" t="s">
        <v>169</v>
      </c>
      <c r="D149" s="38">
        <v>0</v>
      </c>
      <c r="E149" s="38">
        <v>0</v>
      </c>
      <c r="F149" s="38">
        <v>0</v>
      </c>
      <c r="G149" s="38">
        <v>0</v>
      </c>
      <c r="H149" s="38">
        <v>0</v>
      </c>
      <c r="I149" s="38">
        <v>0</v>
      </c>
      <c r="J149" s="39">
        <f t="shared" si="2"/>
        <v>0</v>
      </c>
    </row>
    <row r="150" spans="1:10">
      <c r="A150" s="37">
        <v>741</v>
      </c>
      <c r="B150" s="37">
        <v>140</v>
      </c>
      <c r="C150" s="34" t="s">
        <v>170</v>
      </c>
      <c r="D150" s="38">
        <v>0</v>
      </c>
      <c r="E150" s="38">
        <v>0</v>
      </c>
      <c r="F150" s="38">
        <v>0</v>
      </c>
      <c r="G150" s="38">
        <v>0</v>
      </c>
      <c r="H150" s="38">
        <v>0</v>
      </c>
      <c r="I150" s="38">
        <v>0</v>
      </c>
      <c r="J150" s="39">
        <f t="shared" si="2"/>
        <v>0</v>
      </c>
    </row>
    <row r="151" spans="1:10">
      <c r="A151" s="37">
        <v>741</v>
      </c>
      <c r="B151" s="37">
        <v>141</v>
      </c>
      <c r="C151" s="34" t="s">
        <v>171</v>
      </c>
      <c r="D151" s="38">
        <v>0</v>
      </c>
      <c r="E151" s="38">
        <v>0</v>
      </c>
      <c r="F151" s="38">
        <v>0</v>
      </c>
      <c r="G151" s="38">
        <v>0</v>
      </c>
      <c r="H151" s="38">
        <v>0</v>
      </c>
      <c r="I151" s="38">
        <v>0</v>
      </c>
      <c r="J151" s="39">
        <f t="shared" si="2"/>
        <v>0</v>
      </c>
    </row>
    <row r="152" spans="1:10">
      <c r="A152" s="37">
        <v>755</v>
      </c>
      <c r="B152" s="37">
        <v>142</v>
      </c>
      <c r="C152" s="34" t="s">
        <v>172</v>
      </c>
      <c r="D152" s="38">
        <v>0</v>
      </c>
      <c r="E152" s="38">
        <v>319610</v>
      </c>
      <c r="F152" s="38">
        <v>0</v>
      </c>
      <c r="G152" s="38">
        <v>0</v>
      </c>
      <c r="H152" s="38">
        <v>319610</v>
      </c>
      <c r="I152" s="38">
        <v>-4791</v>
      </c>
      <c r="J152" s="39">
        <f t="shared" si="2"/>
        <v>314819</v>
      </c>
    </row>
    <row r="153" spans="1:10">
      <c r="A153" s="37">
        <v>744</v>
      </c>
      <c r="B153" s="37">
        <v>143</v>
      </c>
      <c r="C153" s="34" t="s">
        <v>173</v>
      </c>
      <c r="D153" s="38">
        <v>0</v>
      </c>
      <c r="E153" s="38">
        <v>29977</v>
      </c>
      <c r="F153" s="38">
        <v>0</v>
      </c>
      <c r="G153" s="38">
        <v>0</v>
      </c>
      <c r="H153" s="38">
        <v>29977</v>
      </c>
      <c r="I153" s="38">
        <v>23975</v>
      </c>
      <c r="J153" s="39">
        <f t="shared" si="2"/>
        <v>53952</v>
      </c>
    </row>
    <row r="154" spans="1:10">
      <c r="A154" s="37">
        <v>752</v>
      </c>
      <c r="B154" s="37">
        <v>144</v>
      </c>
      <c r="C154" s="34" t="s">
        <v>174</v>
      </c>
      <c r="D154" s="38">
        <v>0</v>
      </c>
      <c r="E154" s="38">
        <v>110308</v>
      </c>
      <c r="F154" s="38">
        <v>0</v>
      </c>
      <c r="G154" s="38">
        <v>0</v>
      </c>
      <c r="H154" s="38">
        <v>110308</v>
      </c>
      <c r="I154" s="38">
        <v>-47790</v>
      </c>
      <c r="J154" s="39">
        <f t="shared" si="2"/>
        <v>62518</v>
      </c>
    </row>
    <row r="155" spans="1:10">
      <c r="A155" s="37">
        <v>756</v>
      </c>
      <c r="B155" s="37">
        <v>145</v>
      </c>
      <c r="C155" s="34" t="s">
        <v>175</v>
      </c>
      <c r="D155" s="38">
        <v>0</v>
      </c>
      <c r="E155" s="38">
        <v>290381</v>
      </c>
      <c r="F155" s="38">
        <v>0</v>
      </c>
      <c r="G155" s="38">
        <v>0</v>
      </c>
      <c r="H155" s="38">
        <v>290381</v>
      </c>
      <c r="I155" s="38">
        <v>50727</v>
      </c>
      <c r="J155" s="39">
        <f t="shared" si="2"/>
        <v>341108</v>
      </c>
    </row>
    <row r="156" spans="1:10">
      <c r="A156" s="37">
        <v>580</v>
      </c>
      <c r="B156" s="37">
        <v>146</v>
      </c>
      <c r="C156" s="34" t="s">
        <v>176</v>
      </c>
      <c r="D156" s="38">
        <v>0</v>
      </c>
      <c r="E156" s="38">
        <v>154</v>
      </c>
      <c r="F156" s="38">
        <v>0</v>
      </c>
      <c r="G156" s="38">
        <v>0</v>
      </c>
      <c r="H156" s="38">
        <v>154</v>
      </c>
      <c r="I156" s="38">
        <v>-1</v>
      </c>
      <c r="J156" s="39">
        <f t="shared" si="2"/>
        <v>153</v>
      </c>
    </row>
    <row r="157" spans="1:10">
      <c r="A157" s="37">
        <v>751</v>
      </c>
      <c r="B157" s="37">
        <v>147</v>
      </c>
      <c r="C157" s="34" t="s">
        <v>177</v>
      </c>
      <c r="D157" s="38">
        <v>0</v>
      </c>
      <c r="E157" s="38">
        <v>332499</v>
      </c>
      <c r="F157" s="38">
        <v>0</v>
      </c>
      <c r="G157" s="38">
        <v>0</v>
      </c>
      <c r="H157" s="38">
        <v>332499</v>
      </c>
      <c r="I157" s="38">
        <v>45056</v>
      </c>
      <c r="J157" s="39">
        <f t="shared" si="2"/>
        <v>377555</v>
      </c>
    </row>
    <row r="158" spans="1:10">
      <c r="A158" s="37">
        <v>749</v>
      </c>
      <c r="B158" s="37">
        <v>148</v>
      </c>
      <c r="C158" s="34" t="s">
        <v>178</v>
      </c>
      <c r="D158" s="38">
        <v>0</v>
      </c>
      <c r="E158" s="38">
        <v>140062</v>
      </c>
      <c r="F158" s="38">
        <v>0</v>
      </c>
      <c r="G158" s="38">
        <v>0</v>
      </c>
      <c r="H158" s="38">
        <v>140062</v>
      </c>
      <c r="I158" s="38">
        <v>21465</v>
      </c>
      <c r="J158" s="39">
        <f t="shared" si="2"/>
        <v>161527</v>
      </c>
    </row>
    <row r="159" spans="1:10">
      <c r="A159" s="37">
        <v>611</v>
      </c>
      <c r="B159" s="37">
        <v>149</v>
      </c>
      <c r="C159" s="34" t="s">
        <v>179</v>
      </c>
      <c r="D159" s="38">
        <v>0</v>
      </c>
      <c r="E159" s="38">
        <v>1149762</v>
      </c>
      <c r="F159" s="38">
        <v>0</v>
      </c>
      <c r="G159" s="38">
        <v>0</v>
      </c>
      <c r="H159" s="38">
        <v>1149762</v>
      </c>
      <c r="I159" s="38">
        <v>-71403</v>
      </c>
      <c r="J159" s="39">
        <f t="shared" si="2"/>
        <v>1078359</v>
      </c>
    </row>
    <row r="160" spans="1:10">
      <c r="A160" s="37">
        <v>611</v>
      </c>
      <c r="B160" s="37">
        <v>150</v>
      </c>
      <c r="C160" s="34" t="s">
        <v>180</v>
      </c>
      <c r="D160" s="38">
        <v>0</v>
      </c>
      <c r="E160" s="38">
        <v>131896</v>
      </c>
      <c r="F160" s="38">
        <v>0</v>
      </c>
      <c r="G160" s="38">
        <v>0</v>
      </c>
      <c r="H160" s="38">
        <v>131896</v>
      </c>
      <c r="I160" s="38">
        <v>114032</v>
      </c>
      <c r="J160" s="39">
        <f t="shared" si="2"/>
        <v>245928</v>
      </c>
    </row>
    <row r="161" spans="1:10">
      <c r="A161" s="37">
        <v>708</v>
      </c>
      <c r="B161" s="37">
        <v>151</v>
      </c>
      <c r="C161" s="34" t="s">
        <v>181</v>
      </c>
      <c r="D161" s="38">
        <v>0</v>
      </c>
      <c r="E161" s="38">
        <v>0</v>
      </c>
      <c r="F161" s="38">
        <v>0</v>
      </c>
      <c r="G161" s="38">
        <v>0</v>
      </c>
      <c r="H161" s="38">
        <v>0</v>
      </c>
      <c r="I161" s="38">
        <v>0</v>
      </c>
      <c r="J161" s="39">
        <f t="shared" si="2"/>
        <v>0</v>
      </c>
    </row>
    <row r="162" spans="1:10">
      <c r="A162" s="37">
        <v>750</v>
      </c>
      <c r="B162" s="37">
        <v>152</v>
      </c>
      <c r="C162" s="34" t="s">
        <v>182</v>
      </c>
      <c r="D162" s="38">
        <v>0</v>
      </c>
      <c r="E162" s="38">
        <v>398027</v>
      </c>
      <c r="F162" s="38">
        <v>0</v>
      </c>
      <c r="G162" s="38">
        <v>0</v>
      </c>
      <c r="H162" s="38">
        <v>398027</v>
      </c>
      <c r="I162" s="38">
        <v>137953</v>
      </c>
      <c r="J162" s="39">
        <f t="shared" si="2"/>
        <v>535980</v>
      </c>
    </row>
    <row r="163" spans="1:10">
      <c r="A163" s="37">
        <v>709</v>
      </c>
      <c r="B163" s="37">
        <v>153</v>
      </c>
      <c r="C163" s="34" t="s">
        <v>183</v>
      </c>
      <c r="D163" s="38">
        <v>0</v>
      </c>
      <c r="E163" s="38">
        <v>0</v>
      </c>
      <c r="F163" s="38">
        <v>0</v>
      </c>
      <c r="G163" s="38">
        <v>0</v>
      </c>
      <c r="H163" s="38">
        <v>0</v>
      </c>
      <c r="I163" s="38">
        <v>-54743</v>
      </c>
      <c r="J163" s="39">
        <f t="shared" si="2"/>
        <v>-54743</v>
      </c>
    </row>
    <row r="164" spans="1:10">
      <c r="A164" s="37">
        <v>700</v>
      </c>
      <c r="B164" s="37">
        <v>154</v>
      </c>
      <c r="C164" s="34" t="s">
        <v>184</v>
      </c>
      <c r="D164" s="38">
        <v>0</v>
      </c>
      <c r="E164" s="38">
        <v>31513</v>
      </c>
      <c r="F164" s="38">
        <v>0</v>
      </c>
      <c r="G164" s="38">
        <v>0</v>
      </c>
      <c r="H164" s="38">
        <v>31513</v>
      </c>
      <c r="I164" s="38">
        <v>18224</v>
      </c>
      <c r="J164" s="39">
        <f t="shared" si="2"/>
        <v>49737</v>
      </c>
    </row>
    <row r="165" spans="1:10">
      <c r="A165" s="37">
        <v>701</v>
      </c>
      <c r="B165" s="37">
        <v>155</v>
      </c>
      <c r="C165" s="34" t="s">
        <v>185</v>
      </c>
      <c r="D165" s="38">
        <v>0</v>
      </c>
      <c r="E165" s="38">
        <v>2840</v>
      </c>
      <c r="F165" s="38">
        <v>0</v>
      </c>
      <c r="G165" s="38">
        <v>0</v>
      </c>
      <c r="H165" s="38">
        <v>2840</v>
      </c>
      <c r="I165" s="38">
        <v>2456</v>
      </c>
      <c r="J165" s="39">
        <f t="shared" si="2"/>
        <v>5296</v>
      </c>
    </row>
    <row r="166" spans="1:10">
      <c r="A166" s="37">
        <v>700</v>
      </c>
      <c r="B166" s="37">
        <v>156</v>
      </c>
      <c r="C166" s="34" t="s">
        <v>186</v>
      </c>
      <c r="D166" s="38">
        <v>0</v>
      </c>
      <c r="E166" s="38">
        <v>0</v>
      </c>
      <c r="F166" s="38">
        <v>0</v>
      </c>
      <c r="G166" s="38">
        <v>0</v>
      </c>
      <c r="H166" s="38">
        <v>0</v>
      </c>
      <c r="I166" s="38">
        <v>0</v>
      </c>
      <c r="J166" s="39">
        <f t="shared" si="2"/>
        <v>0</v>
      </c>
    </row>
    <row r="167" spans="1:10">
      <c r="A167" s="37">
        <v>704</v>
      </c>
      <c r="B167" s="37">
        <v>157</v>
      </c>
      <c r="C167" s="34" t="s">
        <v>187</v>
      </c>
      <c r="D167" s="38">
        <v>0</v>
      </c>
      <c r="E167" s="38">
        <v>61221</v>
      </c>
      <c r="F167" s="38">
        <v>0</v>
      </c>
      <c r="G167" s="38">
        <v>0</v>
      </c>
      <c r="H167" s="38">
        <v>61221</v>
      </c>
      <c r="I167" s="38">
        <v>17354</v>
      </c>
      <c r="J167" s="39">
        <f t="shared" si="2"/>
        <v>78575</v>
      </c>
    </row>
    <row r="168" spans="1:10">
      <c r="A168" s="37">
        <v>707</v>
      </c>
      <c r="B168" s="37">
        <v>158</v>
      </c>
      <c r="C168" s="34" t="s">
        <v>188</v>
      </c>
      <c r="D168" s="38">
        <v>0</v>
      </c>
      <c r="E168" s="38">
        <v>309</v>
      </c>
      <c r="F168" s="38">
        <v>0</v>
      </c>
      <c r="G168" s="38">
        <v>0</v>
      </c>
      <c r="H168" s="38">
        <v>309</v>
      </c>
      <c r="I168" s="38">
        <v>-54</v>
      </c>
      <c r="J168" s="39">
        <f t="shared" si="2"/>
        <v>255</v>
      </c>
    </row>
    <row r="169" spans="1:10">
      <c r="A169" s="37">
        <v>705</v>
      </c>
      <c r="B169" s="37">
        <v>159</v>
      </c>
      <c r="C169" s="34" t="s">
        <v>189</v>
      </c>
      <c r="D169" s="38">
        <v>0</v>
      </c>
      <c r="E169" s="38">
        <v>334151</v>
      </c>
      <c r="F169" s="38">
        <v>0</v>
      </c>
      <c r="G169" s="38">
        <v>0</v>
      </c>
      <c r="H169" s="38">
        <v>334151</v>
      </c>
      <c r="I169" s="38">
        <v>6542</v>
      </c>
      <c r="J169" s="39">
        <f t="shared" si="2"/>
        <v>340693</v>
      </c>
    </row>
    <row r="170" spans="1:10">
      <c r="A170" s="37">
        <v>707</v>
      </c>
      <c r="B170" s="37">
        <v>160</v>
      </c>
      <c r="C170" s="34" t="s">
        <v>190</v>
      </c>
      <c r="D170" s="38">
        <v>0</v>
      </c>
      <c r="E170" s="38">
        <v>21657</v>
      </c>
      <c r="F170" s="38">
        <v>0</v>
      </c>
      <c r="G170" s="38">
        <v>0</v>
      </c>
      <c r="H170" s="38">
        <v>21657</v>
      </c>
      <c r="I170" s="38">
        <v>-858</v>
      </c>
      <c r="J170" s="39">
        <f t="shared" si="2"/>
        <v>20799</v>
      </c>
    </row>
    <row r="171" spans="1:10">
      <c r="A171" s="37">
        <v>706</v>
      </c>
      <c r="B171" s="37">
        <v>161</v>
      </c>
      <c r="C171" s="34" t="s">
        <v>191</v>
      </c>
      <c r="D171" s="38">
        <v>0</v>
      </c>
      <c r="E171" s="38">
        <v>136210</v>
      </c>
      <c r="F171" s="38">
        <v>0</v>
      </c>
      <c r="G171" s="38">
        <v>0</v>
      </c>
      <c r="H171" s="38">
        <v>136210</v>
      </c>
      <c r="I171" s="38">
        <v>-27767</v>
      </c>
      <c r="J171" s="39">
        <f t="shared" si="2"/>
        <v>108443</v>
      </c>
    </row>
    <row r="172" spans="1:10">
      <c r="A172" s="37">
        <v>706</v>
      </c>
      <c r="B172" s="37">
        <v>162</v>
      </c>
      <c r="C172" s="34" t="s">
        <v>192</v>
      </c>
      <c r="D172" s="38">
        <v>0</v>
      </c>
      <c r="E172" s="38">
        <v>0</v>
      </c>
      <c r="F172" s="38">
        <v>0</v>
      </c>
      <c r="G172" s="38">
        <v>0</v>
      </c>
      <c r="H172" s="38">
        <v>0</v>
      </c>
      <c r="I172" s="38">
        <v>0</v>
      </c>
      <c r="J172" s="39">
        <f t="shared" si="2"/>
        <v>0</v>
      </c>
    </row>
    <row r="173" spans="1:10">
      <c r="A173" s="37">
        <v>480</v>
      </c>
      <c r="B173" s="37">
        <v>163</v>
      </c>
      <c r="C173" s="34" t="s">
        <v>193</v>
      </c>
      <c r="D173" s="38">
        <v>0</v>
      </c>
      <c r="E173" s="38">
        <v>0</v>
      </c>
      <c r="F173" s="38">
        <v>0</v>
      </c>
      <c r="G173" s="38">
        <v>0</v>
      </c>
      <c r="H173" s="38">
        <v>0</v>
      </c>
      <c r="I173" s="38">
        <v>-4018</v>
      </c>
      <c r="J173" s="39">
        <f t="shared" si="2"/>
        <v>-4018</v>
      </c>
    </row>
    <row r="174" spans="1:10">
      <c r="A174" s="37">
        <v>334</v>
      </c>
      <c r="B174" s="37">
        <v>164</v>
      </c>
      <c r="C174" s="34" t="s">
        <v>194</v>
      </c>
      <c r="D174" s="38">
        <v>0</v>
      </c>
      <c r="E174" s="38">
        <v>5326</v>
      </c>
      <c r="F174" s="38">
        <v>0</v>
      </c>
      <c r="G174" s="38">
        <v>0</v>
      </c>
      <c r="H174" s="38">
        <v>5326</v>
      </c>
      <c r="I174" s="38">
        <v>4430</v>
      </c>
      <c r="J174" s="39">
        <f t="shared" si="2"/>
        <v>9756</v>
      </c>
    </row>
    <row r="175" spans="1:10">
      <c r="A175" s="37">
        <v>500</v>
      </c>
      <c r="B175" s="37">
        <v>165</v>
      </c>
      <c r="C175" s="34" t="s">
        <v>195</v>
      </c>
      <c r="D175" s="38">
        <v>0</v>
      </c>
      <c r="E175" s="38">
        <v>49458</v>
      </c>
      <c r="F175" s="38">
        <v>0</v>
      </c>
      <c r="G175" s="38">
        <v>0</v>
      </c>
      <c r="H175" s="38">
        <v>49458</v>
      </c>
      <c r="I175" s="38">
        <v>23646</v>
      </c>
      <c r="J175" s="39">
        <f t="shared" si="2"/>
        <v>73104</v>
      </c>
    </row>
    <row r="176" spans="1:10">
      <c r="A176" s="37">
        <v>706</v>
      </c>
      <c r="B176" s="37">
        <v>166</v>
      </c>
      <c r="C176" s="34" t="s">
        <v>196</v>
      </c>
      <c r="D176" s="38">
        <v>0</v>
      </c>
      <c r="E176" s="38">
        <v>0</v>
      </c>
      <c r="F176" s="38">
        <v>0</v>
      </c>
      <c r="G176" s="38">
        <v>0</v>
      </c>
      <c r="H176" s="38">
        <v>0</v>
      </c>
      <c r="I176" s="38">
        <v>0</v>
      </c>
      <c r="J176" s="39">
        <f t="shared" si="2"/>
        <v>0</v>
      </c>
    </row>
    <row r="177" spans="1:10">
      <c r="A177" s="37">
        <v>706</v>
      </c>
      <c r="B177" s="37">
        <v>167</v>
      </c>
      <c r="C177" s="34" t="s">
        <v>197</v>
      </c>
      <c r="D177" s="38">
        <v>0</v>
      </c>
      <c r="E177" s="38">
        <v>0</v>
      </c>
      <c r="F177" s="38">
        <v>0</v>
      </c>
      <c r="G177" s="38">
        <v>0</v>
      </c>
      <c r="H177" s="38">
        <v>0</v>
      </c>
      <c r="I177" s="38">
        <v>0</v>
      </c>
      <c r="J177" s="39">
        <f t="shared" si="2"/>
        <v>0</v>
      </c>
    </row>
    <row r="178" spans="1:10">
      <c r="A178" s="37">
        <v>702</v>
      </c>
      <c r="B178" s="37">
        <v>168</v>
      </c>
      <c r="C178" s="34" t="s">
        <v>198</v>
      </c>
      <c r="D178" s="38">
        <v>0</v>
      </c>
      <c r="E178" s="38">
        <v>317125</v>
      </c>
      <c r="F178" s="38">
        <v>0</v>
      </c>
      <c r="G178" s="38">
        <v>0</v>
      </c>
      <c r="H178" s="38">
        <v>317125</v>
      </c>
      <c r="I178" s="38">
        <v>274174</v>
      </c>
      <c r="J178" s="39">
        <f t="shared" si="2"/>
        <v>591299</v>
      </c>
    </row>
    <row r="179" spans="1:10">
      <c r="A179" s="37">
        <v>702</v>
      </c>
      <c r="B179" s="37">
        <v>169</v>
      </c>
      <c r="C179" s="34" t="s">
        <v>199</v>
      </c>
      <c r="D179" s="38">
        <v>0</v>
      </c>
      <c r="E179" s="38">
        <v>0</v>
      </c>
      <c r="F179" s="38">
        <v>0</v>
      </c>
      <c r="G179" s="38">
        <v>0</v>
      </c>
      <c r="H179" s="38">
        <v>0</v>
      </c>
      <c r="I179" s="38">
        <v>-294233</v>
      </c>
      <c r="J179" s="39">
        <f t="shared" si="2"/>
        <v>-294233</v>
      </c>
    </row>
    <row r="180" spans="1:10">
      <c r="A180" s="37">
        <v>550</v>
      </c>
      <c r="B180" s="37">
        <v>170</v>
      </c>
      <c r="C180" s="34" t="s">
        <v>200</v>
      </c>
      <c r="D180" s="38">
        <v>0</v>
      </c>
      <c r="E180" s="38">
        <v>3944</v>
      </c>
      <c r="F180" s="38">
        <v>0</v>
      </c>
      <c r="G180" s="38">
        <v>0</v>
      </c>
      <c r="H180" s="38">
        <v>3944</v>
      </c>
      <c r="I180" s="38">
        <v>3008</v>
      </c>
      <c r="J180" s="39">
        <f t="shared" si="2"/>
        <v>6952</v>
      </c>
    </row>
    <row r="181" spans="1:10">
      <c r="A181" s="37">
        <v>690</v>
      </c>
      <c r="B181" s="37">
        <v>171</v>
      </c>
      <c r="C181" s="34" t="s">
        <v>201</v>
      </c>
      <c r="D181" s="38">
        <v>0</v>
      </c>
      <c r="E181" s="38">
        <v>474359</v>
      </c>
      <c r="F181" s="38">
        <v>0</v>
      </c>
      <c r="G181" s="38">
        <v>0</v>
      </c>
      <c r="H181" s="38">
        <v>474359</v>
      </c>
      <c r="I181" s="38">
        <v>-34417</v>
      </c>
      <c r="J181" s="39">
        <f t="shared" si="2"/>
        <v>439942</v>
      </c>
    </row>
    <row r="182" spans="1:10">
      <c r="A182" s="37">
        <v>550</v>
      </c>
      <c r="B182" s="37">
        <v>172</v>
      </c>
      <c r="C182" s="34" t="s">
        <v>202</v>
      </c>
      <c r="D182" s="38">
        <v>0</v>
      </c>
      <c r="E182" s="38">
        <v>0</v>
      </c>
      <c r="F182" s="38">
        <v>0</v>
      </c>
      <c r="G182" s="38">
        <v>0</v>
      </c>
      <c r="H182" s="38">
        <v>0</v>
      </c>
      <c r="I182" s="38">
        <v>0</v>
      </c>
      <c r="J182" s="39">
        <f t="shared" si="2"/>
        <v>0</v>
      </c>
    </row>
    <row r="183" spans="1:10">
      <c r="A183" s="37">
        <v>406</v>
      </c>
      <c r="B183" s="37">
        <v>204</v>
      </c>
      <c r="C183" s="34" t="s">
        <v>203</v>
      </c>
      <c r="D183" s="38">
        <v>0</v>
      </c>
      <c r="E183" s="38">
        <v>18971</v>
      </c>
      <c r="F183" s="38">
        <v>0</v>
      </c>
      <c r="G183" s="38">
        <v>0</v>
      </c>
      <c r="H183" s="38">
        <v>18971</v>
      </c>
      <c r="I183" s="38">
        <v>16402</v>
      </c>
      <c r="J183" s="39">
        <f t="shared" si="2"/>
        <v>35373</v>
      </c>
    </row>
    <row r="184" spans="1:10">
      <c r="A184" s="37">
        <v>550</v>
      </c>
      <c r="B184" s="37">
        <v>173</v>
      </c>
      <c r="C184" s="34" t="s">
        <v>204</v>
      </c>
      <c r="D184" s="38">
        <v>0</v>
      </c>
      <c r="E184" s="38">
        <v>150288</v>
      </c>
      <c r="F184" s="38">
        <v>0</v>
      </c>
      <c r="G184" s="38">
        <v>0</v>
      </c>
      <c r="H184" s="38">
        <v>150288</v>
      </c>
      <c r="I184" s="38">
        <v>38511</v>
      </c>
      <c r="J184" s="39">
        <f t="shared" si="2"/>
        <v>188799</v>
      </c>
    </row>
    <row r="185" spans="1:10">
      <c r="A185" s="37">
        <v>550</v>
      </c>
      <c r="B185" s="37">
        <v>205</v>
      </c>
      <c r="C185" s="34" t="s">
        <v>205</v>
      </c>
      <c r="D185" s="38">
        <v>0</v>
      </c>
      <c r="E185" s="38">
        <v>1142</v>
      </c>
      <c r="F185" s="38">
        <v>0</v>
      </c>
      <c r="G185" s="38">
        <v>0</v>
      </c>
      <c r="H185" s="38">
        <v>1142</v>
      </c>
      <c r="I185" s="38">
        <v>988</v>
      </c>
      <c r="J185" s="39">
        <f t="shared" si="2"/>
        <v>2130</v>
      </c>
    </row>
    <row r="186" spans="1:10">
      <c r="A186" s="37">
        <v>800</v>
      </c>
      <c r="B186" s="37">
        <v>174</v>
      </c>
      <c r="C186" s="34" t="s">
        <v>206</v>
      </c>
      <c r="D186" s="38">
        <v>0</v>
      </c>
      <c r="E186" s="38">
        <v>2734351</v>
      </c>
      <c r="F186" s="38">
        <v>0</v>
      </c>
      <c r="G186" s="38">
        <v>215106</v>
      </c>
      <c r="H186" s="38">
        <v>2949457</v>
      </c>
      <c r="I186" s="38">
        <v>128011</v>
      </c>
      <c r="J186" s="39">
        <f t="shared" si="2"/>
        <v>3077468</v>
      </c>
    </row>
    <row r="187" spans="1:10">
      <c r="A187" s="37">
        <v>742</v>
      </c>
      <c r="B187" s="37">
        <v>175</v>
      </c>
      <c r="C187" s="34" t="s">
        <v>207</v>
      </c>
      <c r="D187" s="38">
        <v>0</v>
      </c>
      <c r="E187" s="38">
        <v>10134</v>
      </c>
      <c r="F187" s="38">
        <v>0</v>
      </c>
      <c r="G187" s="38">
        <v>0</v>
      </c>
      <c r="H187" s="38">
        <v>10134</v>
      </c>
      <c r="I187" s="38">
        <v>-24336</v>
      </c>
      <c r="J187" s="39">
        <f t="shared" si="2"/>
        <v>-14202</v>
      </c>
    </row>
    <row r="188" spans="1:10">
      <c r="A188" s="37">
        <v>740</v>
      </c>
      <c r="B188" s="37">
        <v>176</v>
      </c>
      <c r="C188" s="34" t="s">
        <v>208</v>
      </c>
      <c r="D188" s="38">
        <v>0</v>
      </c>
      <c r="E188" s="38">
        <v>54799</v>
      </c>
      <c r="F188" s="38">
        <v>0</v>
      </c>
      <c r="G188" s="38">
        <v>0</v>
      </c>
      <c r="H188" s="38">
        <v>54799</v>
      </c>
      <c r="I188" s="38">
        <v>-8370</v>
      </c>
      <c r="J188" s="39">
        <f t="shared" si="2"/>
        <v>46429</v>
      </c>
    </row>
    <row r="189" spans="1:10">
      <c r="A189" s="37">
        <v>741</v>
      </c>
      <c r="B189" s="37">
        <v>177</v>
      </c>
      <c r="C189" s="34" t="s">
        <v>209</v>
      </c>
      <c r="D189" s="38">
        <v>0</v>
      </c>
      <c r="E189" s="38">
        <v>0</v>
      </c>
      <c r="F189" s="38">
        <v>0</v>
      </c>
      <c r="G189" s="38">
        <v>0</v>
      </c>
      <c r="H189" s="38">
        <v>0</v>
      </c>
      <c r="I189" s="38">
        <v>0</v>
      </c>
      <c r="J189" s="39">
        <f t="shared" si="2"/>
        <v>0</v>
      </c>
    </row>
    <row r="190" spans="1:10">
      <c r="A190" s="37">
        <v>658</v>
      </c>
      <c r="B190" s="37">
        <v>178</v>
      </c>
      <c r="C190" s="34" t="s">
        <v>210</v>
      </c>
      <c r="D190" s="38">
        <v>0</v>
      </c>
      <c r="E190" s="38">
        <v>1683</v>
      </c>
      <c r="F190" s="38">
        <v>0</v>
      </c>
      <c r="G190" s="38">
        <v>0</v>
      </c>
      <c r="H190" s="38">
        <v>1683</v>
      </c>
      <c r="I190" s="38">
        <v>343</v>
      </c>
      <c r="J190" s="39">
        <f t="shared" si="2"/>
        <v>2026</v>
      </c>
    </row>
    <row r="191" spans="1:10">
      <c r="A191" s="37">
        <v>658</v>
      </c>
      <c r="B191" s="37">
        <v>179</v>
      </c>
      <c r="C191" s="34" t="s">
        <v>211</v>
      </c>
      <c r="D191" s="38">
        <v>0</v>
      </c>
      <c r="E191" s="38">
        <v>0</v>
      </c>
      <c r="F191" s="38">
        <v>0</v>
      </c>
      <c r="G191" s="38">
        <v>0</v>
      </c>
      <c r="H191" s="38">
        <v>0</v>
      </c>
      <c r="I191" s="38">
        <v>0</v>
      </c>
      <c r="J191" s="39">
        <f t="shared" si="2"/>
        <v>0</v>
      </c>
    </row>
    <row r="192" spans="1:10">
      <c r="A192" s="37">
        <v>650</v>
      </c>
      <c r="B192" s="37">
        <v>180</v>
      </c>
      <c r="C192" s="34" t="s">
        <v>212</v>
      </c>
      <c r="D192" s="38">
        <v>0</v>
      </c>
      <c r="E192" s="38">
        <v>0</v>
      </c>
      <c r="F192" s="38">
        <v>0</v>
      </c>
      <c r="G192" s="38">
        <v>0</v>
      </c>
      <c r="H192" s="38">
        <v>0</v>
      </c>
      <c r="I192" s="38">
        <v>0</v>
      </c>
      <c r="J192" s="39">
        <f t="shared" si="2"/>
        <v>0</v>
      </c>
    </row>
    <row r="193" spans="1:10">
      <c r="A193" s="37">
        <v>658</v>
      </c>
      <c r="B193" s="37">
        <v>181</v>
      </c>
      <c r="C193" s="34" t="s">
        <v>213</v>
      </c>
      <c r="D193" s="38">
        <v>0</v>
      </c>
      <c r="E193" s="38">
        <v>0</v>
      </c>
      <c r="F193" s="38">
        <v>0</v>
      </c>
      <c r="G193" s="38">
        <v>0</v>
      </c>
      <c r="H193" s="38">
        <v>0</v>
      </c>
      <c r="I193" s="38">
        <v>0</v>
      </c>
      <c r="J193" s="39">
        <f t="shared" si="2"/>
        <v>0</v>
      </c>
    </row>
    <row r="194" spans="1:10">
      <c r="A194" s="37">
        <v>650</v>
      </c>
      <c r="B194" s="37">
        <v>182</v>
      </c>
      <c r="C194" s="34" t="s">
        <v>214</v>
      </c>
      <c r="D194" s="38">
        <v>0</v>
      </c>
      <c r="E194" s="38">
        <v>1029505</v>
      </c>
      <c r="F194" s="38">
        <v>0</v>
      </c>
      <c r="G194" s="38">
        <v>0</v>
      </c>
      <c r="H194" s="38">
        <v>1029505</v>
      </c>
      <c r="I194" s="38">
        <v>489219</v>
      </c>
      <c r="J194" s="39">
        <f t="shared" si="2"/>
        <v>1518724</v>
      </c>
    </row>
    <row r="195" spans="1:10">
      <c r="A195" s="37">
        <v>655</v>
      </c>
      <c r="B195" s="37">
        <v>183</v>
      </c>
      <c r="C195" s="34" t="s">
        <v>215</v>
      </c>
      <c r="D195" s="38">
        <v>0</v>
      </c>
      <c r="E195" s="38">
        <v>0</v>
      </c>
      <c r="F195" s="38">
        <v>0</v>
      </c>
      <c r="G195" s="38">
        <v>0</v>
      </c>
      <c r="H195" s="38">
        <v>0</v>
      </c>
      <c r="I195" s="38">
        <v>0</v>
      </c>
      <c r="J195" s="39">
        <f t="shared" si="2"/>
        <v>0</v>
      </c>
    </row>
    <row r="196" spans="1:10">
      <c r="A196" s="37">
        <v>651</v>
      </c>
      <c r="B196" s="37">
        <v>184</v>
      </c>
      <c r="C196" s="34" t="s">
        <v>216</v>
      </c>
      <c r="D196" s="38">
        <v>0</v>
      </c>
      <c r="E196" s="38">
        <v>159581</v>
      </c>
      <c r="F196" s="38">
        <v>0</v>
      </c>
      <c r="G196" s="38">
        <v>0</v>
      </c>
      <c r="H196" s="38">
        <v>159581</v>
      </c>
      <c r="I196" s="38">
        <v>-244319</v>
      </c>
      <c r="J196" s="39">
        <f t="shared" si="2"/>
        <v>-84738</v>
      </c>
    </row>
    <row r="197" spans="1:10">
      <c r="A197" s="37">
        <v>651</v>
      </c>
      <c r="B197" s="37">
        <v>185</v>
      </c>
      <c r="C197" s="34" t="s">
        <v>217</v>
      </c>
      <c r="D197" s="38">
        <v>0</v>
      </c>
      <c r="E197" s="38">
        <v>0</v>
      </c>
      <c r="F197" s="38">
        <v>0</v>
      </c>
      <c r="G197" s="38">
        <v>0</v>
      </c>
      <c r="H197" s="38">
        <v>0</v>
      </c>
      <c r="I197" s="38">
        <v>0</v>
      </c>
      <c r="J197" s="39">
        <f t="shared" si="2"/>
        <v>0</v>
      </c>
    </row>
    <row r="198" spans="1:10">
      <c r="A198" s="37">
        <v>657</v>
      </c>
      <c r="B198" s="37">
        <v>186</v>
      </c>
      <c r="C198" s="34" t="s">
        <v>218</v>
      </c>
      <c r="D198" s="38">
        <v>0</v>
      </c>
      <c r="E198" s="38">
        <v>0</v>
      </c>
      <c r="F198" s="38">
        <v>0</v>
      </c>
      <c r="G198" s="38">
        <v>0</v>
      </c>
      <c r="H198" s="38">
        <v>0</v>
      </c>
      <c r="I198" s="38">
        <v>0</v>
      </c>
      <c r="J198" s="39">
        <f t="shared" si="2"/>
        <v>0</v>
      </c>
    </row>
    <row r="199" spans="1:10">
      <c r="A199" s="37">
        <v>656</v>
      </c>
      <c r="B199" s="37">
        <v>187</v>
      </c>
      <c r="C199" s="34" t="s">
        <v>219</v>
      </c>
      <c r="D199" s="38">
        <v>0</v>
      </c>
      <c r="E199" s="38">
        <v>15691</v>
      </c>
      <c r="F199" s="38">
        <v>0</v>
      </c>
      <c r="G199" s="38">
        <v>0</v>
      </c>
      <c r="H199" s="38">
        <v>15691</v>
      </c>
      <c r="I199" s="38">
        <v>2938</v>
      </c>
      <c r="J199" s="39">
        <f t="shared" si="2"/>
        <v>18629</v>
      </c>
    </row>
    <row r="200" spans="1:10">
      <c r="A200" s="37">
        <v>659</v>
      </c>
      <c r="B200" s="37">
        <v>188</v>
      </c>
      <c r="C200" s="34" t="s">
        <v>220</v>
      </c>
      <c r="D200" s="38">
        <v>0</v>
      </c>
      <c r="E200" s="38">
        <v>0</v>
      </c>
      <c r="F200" s="38">
        <v>0</v>
      </c>
      <c r="G200" s="38">
        <v>0</v>
      </c>
      <c r="H200" s="38">
        <v>0</v>
      </c>
      <c r="I200" s="38">
        <v>0</v>
      </c>
      <c r="J200" s="39">
        <f t="shared" si="2"/>
        <v>0</v>
      </c>
    </row>
    <row r="201" spans="1:10">
      <c r="A201" s="37">
        <v>810</v>
      </c>
      <c r="B201" s="37">
        <v>189</v>
      </c>
      <c r="C201" s="34" t="s">
        <v>221</v>
      </c>
      <c r="D201" s="38">
        <v>0</v>
      </c>
      <c r="E201" s="38">
        <v>522961</v>
      </c>
      <c r="F201" s="38">
        <v>0</v>
      </c>
      <c r="G201" s="38">
        <v>0</v>
      </c>
      <c r="H201" s="38">
        <v>522961</v>
      </c>
      <c r="I201" s="38">
        <v>-189241</v>
      </c>
      <c r="J201" s="39">
        <f t="shared" si="2"/>
        <v>333720</v>
      </c>
    </row>
    <row r="202" spans="1:10">
      <c r="A202" s="37">
        <v>902</v>
      </c>
      <c r="B202" s="37">
        <v>190</v>
      </c>
      <c r="C202" s="34" t="s">
        <v>222</v>
      </c>
      <c r="D202" s="38">
        <v>0</v>
      </c>
      <c r="E202" s="38">
        <v>75715</v>
      </c>
      <c r="F202" s="38">
        <v>0</v>
      </c>
      <c r="G202" s="38">
        <v>0</v>
      </c>
      <c r="H202" s="38">
        <v>75715</v>
      </c>
      <c r="I202" s="38">
        <v>55817</v>
      </c>
      <c r="J202" s="39">
        <f t="shared" si="2"/>
        <v>131532</v>
      </c>
    </row>
    <row r="203" spans="1:10">
      <c r="A203" s="37">
        <v>910</v>
      </c>
      <c r="B203" s="37">
        <v>191</v>
      </c>
      <c r="C203" s="34" t="s">
        <v>223</v>
      </c>
      <c r="D203" s="38">
        <v>0</v>
      </c>
      <c r="E203" s="38">
        <v>0</v>
      </c>
      <c r="F203" s="38">
        <v>0</v>
      </c>
      <c r="G203" s="38">
        <v>0</v>
      </c>
      <c r="H203" s="38">
        <v>0</v>
      </c>
      <c r="I203" s="38">
        <v>0</v>
      </c>
      <c r="J203" s="39">
        <f t="shared" si="2"/>
        <v>0</v>
      </c>
    </row>
    <row r="204" spans="1:10">
      <c r="A204" s="46">
        <v>11</v>
      </c>
      <c r="B204" s="37">
        <v>192</v>
      </c>
      <c r="C204" s="34" t="s">
        <v>224</v>
      </c>
      <c r="D204" s="38">
        <v>0</v>
      </c>
      <c r="E204" s="38">
        <v>93328</v>
      </c>
      <c r="F204" s="38">
        <v>0</v>
      </c>
      <c r="G204" s="38">
        <v>0</v>
      </c>
      <c r="H204" s="38">
        <v>93328</v>
      </c>
      <c r="I204" s="38">
        <v>22155</v>
      </c>
      <c r="J204" s="39">
        <f t="shared" ref="J204:J211" si="3">SUM(H204:I204)</f>
        <v>115483</v>
      </c>
    </row>
    <row r="205" spans="1:10">
      <c r="A205" s="37">
        <v>930</v>
      </c>
      <c r="B205" s="37">
        <v>193</v>
      </c>
      <c r="C205" s="34" t="s">
        <v>225</v>
      </c>
      <c r="D205" s="38">
        <v>0</v>
      </c>
      <c r="E205" s="38">
        <v>25424</v>
      </c>
      <c r="F205" s="38">
        <v>0</v>
      </c>
      <c r="G205" s="38">
        <v>0</v>
      </c>
      <c r="H205" s="38">
        <v>25424</v>
      </c>
      <c r="I205" s="38">
        <v>-3563</v>
      </c>
      <c r="J205" s="39">
        <f t="shared" si="3"/>
        <v>21861</v>
      </c>
    </row>
    <row r="206" spans="1:10">
      <c r="A206" s="37">
        <v>931</v>
      </c>
      <c r="B206" s="37">
        <v>194</v>
      </c>
      <c r="C206" s="34" t="s">
        <v>226</v>
      </c>
      <c r="D206" s="38">
        <v>0</v>
      </c>
      <c r="E206" s="38">
        <v>2346</v>
      </c>
      <c r="F206" s="38">
        <v>0</v>
      </c>
      <c r="G206" s="38">
        <v>0</v>
      </c>
      <c r="H206" s="38">
        <v>2346</v>
      </c>
      <c r="I206" s="38">
        <v>462</v>
      </c>
      <c r="J206" s="39">
        <f t="shared" si="3"/>
        <v>2808</v>
      </c>
    </row>
    <row r="207" spans="1:10">
      <c r="A207" s="37">
        <v>11</v>
      </c>
      <c r="B207" s="37">
        <v>195</v>
      </c>
      <c r="C207" s="34" t="s">
        <v>227</v>
      </c>
      <c r="D207" s="38">
        <v>0</v>
      </c>
      <c r="E207" s="38">
        <v>0</v>
      </c>
      <c r="F207" s="38">
        <v>0</v>
      </c>
      <c r="G207" s="38">
        <v>0</v>
      </c>
      <c r="H207" s="38">
        <v>0</v>
      </c>
      <c r="I207" s="38">
        <v>0</v>
      </c>
      <c r="J207" s="39">
        <f t="shared" si="3"/>
        <v>0</v>
      </c>
    </row>
    <row r="208" spans="1:10">
      <c r="A208" s="37">
        <v>550</v>
      </c>
      <c r="B208" s="37">
        <v>196</v>
      </c>
      <c r="C208" s="34" t="s">
        <v>228</v>
      </c>
      <c r="D208" s="38">
        <v>0</v>
      </c>
      <c r="E208" s="38">
        <v>7626</v>
      </c>
      <c r="F208" s="38">
        <v>0</v>
      </c>
      <c r="G208" s="38">
        <v>0</v>
      </c>
      <c r="H208" s="38">
        <v>7626</v>
      </c>
      <c r="I208" s="38">
        <v>2749</v>
      </c>
      <c r="J208" s="39">
        <f t="shared" si="3"/>
        <v>10375</v>
      </c>
    </row>
    <row r="209" spans="1:10">
      <c r="A209" s="37">
        <v>334</v>
      </c>
      <c r="B209" s="37">
        <v>197</v>
      </c>
      <c r="C209" s="34" t="s">
        <v>229</v>
      </c>
      <c r="D209" s="38">
        <v>0</v>
      </c>
      <c r="E209" s="38">
        <v>6020</v>
      </c>
      <c r="F209" s="38">
        <v>0</v>
      </c>
      <c r="G209" s="38">
        <v>0</v>
      </c>
      <c r="H209" s="38">
        <v>6020</v>
      </c>
      <c r="I209" s="38">
        <v>678</v>
      </c>
      <c r="J209" s="39">
        <f t="shared" si="3"/>
        <v>6698</v>
      </c>
    </row>
    <row r="210" spans="1:10">
      <c r="A210" s="37">
        <v>70</v>
      </c>
      <c r="B210" s="37">
        <v>198</v>
      </c>
      <c r="C210" s="34" t="s">
        <v>230</v>
      </c>
      <c r="D210" s="38">
        <v>0</v>
      </c>
      <c r="E210" s="38">
        <v>70629</v>
      </c>
      <c r="F210" s="38">
        <v>0</v>
      </c>
      <c r="G210" s="38">
        <v>0</v>
      </c>
      <c r="H210" s="38">
        <v>70629</v>
      </c>
      <c r="I210" s="38">
        <v>-12204</v>
      </c>
      <c r="J210" s="39">
        <f t="shared" si="3"/>
        <v>58425</v>
      </c>
    </row>
    <row r="211" spans="1:10" ht="15.75" thickBot="1">
      <c r="A211" s="37">
        <v>999</v>
      </c>
      <c r="B211" s="37">
        <v>199</v>
      </c>
      <c r="C211" s="34" t="s">
        <v>231</v>
      </c>
      <c r="D211" s="38">
        <v>0</v>
      </c>
      <c r="E211" s="38">
        <v>407914</v>
      </c>
      <c r="F211" s="38">
        <v>0</v>
      </c>
      <c r="G211" s="38">
        <v>0</v>
      </c>
      <c r="H211" s="38">
        <v>407914</v>
      </c>
      <c r="I211" s="38">
        <v>-15502</v>
      </c>
      <c r="J211" s="39">
        <f t="shared" si="3"/>
        <v>392412</v>
      </c>
    </row>
    <row r="212" spans="1:10" ht="15.75" thickTop="1">
      <c r="A212" s="47"/>
      <c r="B212" s="47"/>
      <c r="C212" s="48" t="s">
        <v>351</v>
      </c>
      <c r="D212" s="49">
        <f>SUM(D10:D211)</f>
        <v>981361</v>
      </c>
      <c r="E212" s="49">
        <f t="shared" ref="E212:J212" si="4">SUM(E10:E211)</f>
        <v>25618547</v>
      </c>
      <c r="F212" s="49">
        <f t="shared" si="4"/>
        <v>240181</v>
      </c>
      <c r="G212" s="49">
        <f t="shared" si="4"/>
        <v>215106</v>
      </c>
      <c r="H212" s="49">
        <f t="shared" si="4"/>
        <v>27055195</v>
      </c>
      <c r="I212" s="49">
        <f t="shared" si="4"/>
        <v>-269642</v>
      </c>
      <c r="J212" s="49">
        <f t="shared" si="4"/>
        <v>26785553</v>
      </c>
    </row>
  </sheetData>
  <printOptions horizontalCentered="1"/>
  <pageMargins left="0.7" right="0.7" top="0.75" bottom="0.75" header="0.3" footer="0.3"/>
  <pageSetup scale="76" fitToHeight="0"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M12"/>
  <sheetViews>
    <sheetView workbookViewId="0">
      <selection sqref="A1:M1"/>
    </sheetView>
  </sheetViews>
  <sheetFormatPr defaultRowHeight="15"/>
  <cols>
    <col min="1" max="16384" width="9.140625" style="34"/>
  </cols>
  <sheetData>
    <row r="1" spans="1:13" s="30" customFormat="1" ht="18.75">
      <c r="A1" s="62" t="s">
        <v>323</v>
      </c>
      <c r="B1" s="62"/>
      <c r="C1" s="62"/>
      <c r="D1" s="62"/>
      <c r="E1" s="62"/>
      <c r="F1" s="62"/>
      <c r="G1" s="62"/>
      <c r="H1" s="62"/>
      <c r="I1" s="62"/>
      <c r="J1" s="62"/>
      <c r="K1" s="62"/>
      <c r="L1" s="62"/>
      <c r="M1" s="62"/>
    </row>
    <row r="2" spans="1:13" s="30" customFormat="1" ht="18.75">
      <c r="A2" s="62" t="s">
        <v>324</v>
      </c>
      <c r="B2" s="62"/>
      <c r="C2" s="62"/>
      <c r="D2" s="62"/>
      <c r="E2" s="62"/>
      <c r="F2" s="62"/>
      <c r="G2" s="62"/>
      <c r="H2" s="62"/>
      <c r="I2" s="62"/>
      <c r="J2" s="62"/>
      <c r="K2" s="62"/>
      <c r="L2" s="62"/>
      <c r="M2" s="62"/>
    </row>
    <row r="3" spans="1:13" s="30" customFormat="1" ht="18.75">
      <c r="A3" s="62" t="s">
        <v>325</v>
      </c>
      <c r="B3" s="62"/>
      <c r="C3" s="62"/>
      <c r="D3" s="62"/>
      <c r="E3" s="62"/>
      <c r="F3" s="62"/>
      <c r="G3" s="62"/>
      <c r="H3" s="62"/>
      <c r="I3" s="62"/>
      <c r="J3" s="62"/>
      <c r="K3" s="62"/>
      <c r="L3" s="62"/>
      <c r="M3" s="62"/>
    </row>
    <row r="4" spans="1:13" s="30" customFormat="1" ht="18.75">
      <c r="A4" s="62"/>
      <c r="B4" s="62"/>
      <c r="C4" s="62"/>
      <c r="D4" s="62"/>
      <c r="E4" s="62"/>
      <c r="F4" s="62"/>
      <c r="G4" s="62"/>
      <c r="H4" s="62"/>
      <c r="I4" s="62"/>
      <c r="J4" s="62"/>
      <c r="K4" s="62"/>
      <c r="L4" s="62"/>
      <c r="M4" s="62"/>
    </row>
    <row r="5" spans="1:13" s="30" customFormat="1" ht="18.75">
      <c r="A5" s="62"/>
      <c r="B5" s="62"/>
      <c r="C5" s="62"/>
      <c r="D5" s="62"/>
      <c r="E5" s="62"/>
      <c r="F5" s="62"/>
      <c r="G5" s="62"/>
      <c r="H5" s="62"/>
      <c r="I5" s="62"/>
      <c r="J5" s="62"/>
      <c r="K5" s="62"/>
      <c r="L5" s="62"/>
      <c r="M5" s="62"/>
    </row>
    <row r="12" spans="1:13" s="30" customFormat="1" ht="18.75">
      <c r="A12" s="62" t="s">
        <v>352</v>
      </c>
      <c r="B12" s="62"/>
      <c r="C12" s="62"/>
      <c r="D12" s="62"/>
      <c r="E12" s="62"/>
      <c r="F12" s="62"/>
      <c r="G12" s="62"/>
      <c r="H12" s="62"/>
      <c r="I12" s="62"/>
      <c r="J12" s="62"/>
      <c r="K12" s="62"/>
      <c r="L12" s="62"/>
      <c r="M12" s="62"/>
    </row>
  </sheetData>
  <mergeCells count="6">
    <mergeCell ref="A12:M12"/>
    <mergeCell ref="A1:M1"/>
    <mergeCell ref="A2:M2"/>
    <mergeCell ref="A3:M3"/>
    <mergeCell ref="A4:M4"/>
    <mergeCell ref="A5:M5"/>
  </mergeCells>
  <printOptions horizontalCentered="1"/>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vt:lpstr>
      <vt:lpstr>TOC</vt:lpstr>
      <vt:lpstr>1. Divider</vt:lpstr>
      <vt:lpstr>Narrative</vt:lpstr>
      <vt:lpstr>2. Divider</vt:lpstr>
      <vt:lpstr>CAP</vt:lpstr>
      <vt:lpstr>3. Divider</vt:lpstr>
      <vt:lpstr>Fixed Costs By Account</vt:lpstr>
      <vt:lpstr>4. Divider</vt:lpstr>
      <vt:lpstr>Fixed Costs By Division</vt:lpstr>
      <vt:lpstr>End</vt:lpstr>
      <vt:lpstr>'1. Divider'!Print_Area</vt:lpstr>
      <vt:lpstr>'2. Divider'!Print_Area</vt:lpstr>
      <vt:lpstr>'3. Divider'!Print_Area</vt:lpstr>
      <vt:lpstr>'4. Divider'!Print_Area</vt:lpstr>
      <vt:lpstr>CAP!Print_Area</vt:lpstr>
      <vt:lpstr>End!Print_Area</vt:lpstr>
      <vt:lpstr>'Fixed Costs By Account'!Print_Area</vt:lpstr>
      <vt:lpstr>'Fixed Costs By Division'!Print_Area</vt:lpstr>
      <vt:lpstr>Narrative!Print_Area</vt:lpstr>
      <vt:lpstr>TOC!Print_Area</vt:lpstr>
      <vt:lpstr>'Fixed Costs By Account'!Print_Titles</vt:lpstr>
      <vt:lpstr>'Fixed Costs By Division'!Print_Titles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 Schlyer</dc:creator>
  <cp:lastModifiedBy>Heather Field</cp:lastModifiedBy>
  <cp:lastPrinted>2014-12-24T19:41:13Z</cp:lastPrinted>
  <dcterms:created xsi:type="dcterms:W3CDTF">2014-12-24T19:41:44Z</dcterms:created>
  <dcterms:modified xsi:type="dcterms:W3CDTF">2019-12-13T23:56:42Z</dcterms:modified>
</cp:coreProperties>
</file>